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12750" tabRatio="664" activeTab="3"/>
  </bookViews>
  <sheets>
    <sheet name="Page 2" sheetId="1" r:id="rId1"/>
    <sheet name="Page 3" sheetId="2" r:id="rId2"/>
    <sheet name="Page 5" sheetId="3" r:id="rId3"/>
    <sheet name="Page 6" sheetId="4" r:id="rId4"/>
    <sheet name="Sheet1" sheetId="5" r:id="rId5"/>
  </sheets>
  <definedNames>
    <definedName name="_xlnm.Print_Area" localSheetId="0">'Page 2'!$A$1:$I$58</definedName>
    <definedName name="_xlnm.Print_Area" localSheetId="2">'Page 5'!$A$1:$K$44</definedName>
  </definedNames>
  <calcPr fullCalcOnLoad="1"/>
</workbook>
</file>

<file path=xl/sharedStrings.xml><?xml version="1.0" encoding="utf-8"?>
<sst xmlns="http://schemas.openxmlformats.org/spreadsheetml/2006/main" count="213" uniqueCount="109">
  <si>
    <t>EGGINGTON PAROCHIAL CHURCH COUNCIL</t>
  </si>
  <si>
    <t>STATEMENT OF FINANCIAL ACTIVITIES</t>
  </si>
  <si>
    <t>Notes</t>
  </si>
  <si>
    <t>Unrestricted Funds</t>
  </si>
  <si>
    <t>Restricted Funds</t>
  </si>
  <si>
    <t>Endowment Funds</t>
  </si>
  <si>
    <t>Total</t>
  </si>
  <si>
    <t>Incoming Resources</t>
  </si>
  <si>
    <t>Income from Donors</t>
  </si>
  <si>
    <t>2 (a)</t>
  </si>
  <si>
    <t>-</t>
  </si>
  <si>
    <t>Other voluntary income</t>
  </si>
  <si>
    <t>2 (b)</t>
  </si>
  <si>
    <t>Charitable and ancillary trading income</t>
  </si>
  <si>
    <t>2 (c)</t>
  </si>
  <si>
    <t>Income from Investments</t>
  </si>
  <si>
    <t>2 (d)</t>
  </si>
  <si>
    <t>Total Incoming Resources</t>
  </si>
  <si>
    <t>Resources Used</t>
  </si>
  <si>
    <t>Missionary and Charitable Giving</t>
  </si>
  <si>
    <t>3 (a)</t>
  </si>
  <si>
    <t>Activities directly relating to the Church</t>
  </si>
  <si>
    <t>3 (b)</t>
  </si>
  <si>
    <t>Fund raising and Publicity</t>
  </si>
  <si>
    <t>3 (c)</t>
  </si>
  <si>
    <t>Total Resources Used</t>
  </si>
  <si>
    <t>Page 2</t>
  </si>
  <si>
    <t>Fixed Assets</t>
  </si>
  <si>
    <t>Tangible Fixed Assets</t>
  </si>
  <si>
    <t>Investments</t>
  </si>
  <si>
    <t>Current Assets</t>
  </si>
  <si>
    <t>Debtors &amp; Prepayments</t>
  </si>
  <si>
    <t>Bank Deposits</t>
  </si>
  <si>
    <t>Cash at bank and in hand</t>
  </si>
  <si>
    <t>Current Liabilities</t>
  </si>
  <si>
    <t>Net Current Assets</t>
  </si>
  <si>
    <t>Net Assets</t>
  </si>
  <si>
    <t>Funds</t>
  </si>
  <si>
    <t>Unrestricted</t>
  </si>
  <si>
    <t>Restricted</t>
  </si>
  <si>
    <t>Endowment</t>
  </si>
  <si>
    <t>Page 3</t>
  </si>
  <si>
    <t>NOTES TO THE FINANCIAL STATEMENTS</t>
  </si>
  <si>
    <t>2. Incoming Resources</t>
  </si>
  <si>
    <t>2 (a)  Income from Donors</t>
  </si>
  <si>
    <t>2 (b)  Other Voluntary Income</t>
  </si>
  <si>
    <t>2 (c)  Charitable &amp; Ancillary Trading Income</t>
  </si>
  <si>
    <t>Fees</t>
  </si>
  <si>
    <t>2 (d)  Income from Investments</t>
  </si>
  <si>
    <t>Dividends, including Income Tax recovered</t>
  </si>
  <si>
    <t>3. Resources Used</t>
  </si>
  <si>
    <t>3 (a)  Missionary and Charitable Giving</t>
  </si>
  <si>
    <t>3 (b)  Activities directly relating to the work of the church</t>
  </si>
  <si>
    <t>The ministry:-</t>
  </si>
  <si>
    <t>Diocesan quota</t>
  </si>
  <si>
    <t>Other clergy costs</t>
  </si>
  <si>
    <t>Church running expenses</t>
  </si>
  <si>
    <t>3 (c)  Fund raising and Publicity</t>
  </si>
  <si>
    <t>Costs of fetes, bazzaars and other fund raising</t>
  </si>
  <si>
    <t>Total Resources used</t>
  </si>
  <si>
    <t>Page 5</t>
  </si>
  <si>
    <t>The following funds, operated by or on behalf of the PCC, are included in the accounts</t>
  </si>
  <si>
    <t>to comply with the requirements of the Church Accounting Regulations 1997.</t>
  </si>
  <si>
    <t>Endowment Funds:-</t>
  </si>
  <si>
    <t>Sunderland No 1 A/c - for upkeep of church/churchyard</t>
  </si>
  <si>
    <t>Sunderland No 2 A/c - for upkeep of church/churchyard</t>
  </si>
  <si>
    <t>Fixed assets and investments</t>
  </si>
  <si>
    <t>Current assets</t>
  </si>
  <si>
    <t>Current liabilities</t>
  </si>
  <si>
    <t>Total Net Assets</t>
  </si>
  <si>
    <t>6  Current Liabilities</t>
  </si>
  <si>
    <t>Endowment fund :-</t>
  </si>
  <si>
    <t>Sunderland No 1 A/c - a permanent endowment, the income of which is only to be used for the</t>
  </si>
  <si>
    <t>upkeep of the church and churchyard.</t>
  </si>
  <si>
    <t>Sunderland No 2 A/c - a permanent endowment, the income of which is only to be used for the</t>
  </si>
  <si>
    <t>Page 6</t>
  </si>
  <si>
    <t>ST MICHAEL'S CHURCH, EGGINGTON</t>
  </si>
  <si>
    <t>4  Funds previously included in PCC Accounts</t>
  </si>
  <si>
    <t>Accrued Liabilities</t>
  </si>
  <si>
    <t>5   Sundry Debtors</t>
  </si>
  <si>
    <t>7   Analysis of Net Assets by Fund</t>
  </si>
  <si>
    <t xml:space="preserve"> </t>
  </si>
  <si>
    <t>2 (e)  sundry income</t>
  </si>
  <si>
    <t>3 (d) church  management &amp; administraton</t>
  </si>
  <si>
    <t>3 (e) Sundry expenses</t>
  </si>
  <si>
    <t>Net incoming/outgoing resources</t>
  </si>
  <si>
    <t>Net increase in Resources during year</t>
  </si>
  <si>
    <t>Gain on Investments</t>
  </si>
  <si>
    <t>Gift Aid &amp; Give as you Earn</t>
  </si>
  <si>
    <t>Income Tax &amp; Vat Recoverable</t>
  </si>
  <si>
    <t>Eggington Townlands Charity</t>
  </si>
  <si>
    <t>Sundry donations</t>
  </si>
  <si>
    <t>Fetes, Bazaars &amp; other fundraising</t>
  </si>
  <si>
    <t>auditor</t>
  </si>
  <si>
    <t>Church Maintenance</t>
  </si>
  <si>
    <t xml:space="preserve">               </t>
  </si>
  <si>
    <t>organist</t>
  </si>
  <si>
    <t>light for lectern</t>
  </si>
  <si>
    <t>hedge trimmer repairs</t>
  </si>
  <si>
    <t>Card reader</t>
  </si>
  <si>
    <t>gift aid envelopes</t>
  </si>
  <si>
    <t>Gift aid envelopes</t>
  </si>
  <si>
    <t>Balances brought forward 1st January 2020</t>
  </si>
  <si>
    <t>FOR THE YEAR ENDED 31 DECEMBER 2021</t>
  </si>
  <si>
    <t>Balances at 31st December 2021</t>
  </si>
  <si>
    <t>BALANCE SHEET AS AT 31 DECEMBER 2021</t>
  </si>
  <si>
    <t>Valuation as at 31 December 2021</t>
  </si>
  <si>
    <t>Inland Revenue re tax on Gift Aid, 01.01.21 to 31.12.21</t>
  </si>
  <si>
    <t>2(a)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</si>
</sst>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-yyyy"/>
    <numFmt numFmtId="165" formatCode="&quot;£&quot;#,##0.00;\(&quot;£&quot;#,##0.00\)"/>
    <numFmt numFmtId="166" formatCode="mm\-yyyy"/>
    <numFmt numFmtId="167" formatCode="mmm\-yyyy"/>
    <numFmt numFmtId="168" formatCode="mmm\ yyyy"/>
    <numFmt numFmtId="169" formatCode="mmmm\ yyyy"/>
    <numFmt numFmtId="170" formatCode="yyyy"/>
    <numFmt numFmtId="171" formatCode="mm\ yyyy"/>
    <numFmt numFmtId="172" formatCode="00000\-0000"/>
    <numFmt numFmtId="173" formatCode="&quot;£&quot;#,##0;[Red]\(&quot;£&quot;#,##0\)"/>
    <numFmt numFmtId="174" formatCode="&quot;£&quot;#,##0;[Red]\-\(&quot;£&quot;#,##0\)"/>
    <numFmt numFmtId="175" formatCode="&quot;£&quot;#,##0.00;[Red]\(&quot;£&quot;#,##0.00\)"/>
    <numFmt numFmtId="176" formatCode="&quot;£&quot;#,##0.00"/>
    <numFmt numFmtId="177" formatCode="d\-mmm\-yy"/>
    <numFmt numFmtId="178" formatCode="[$-809]dd\ mmmm\ yyyy"/>
    <numFmt numFmtId="179" formatCode="&quot;£&quot;#,##0.0;[Red]\-&quot;£&quot;#,##0.0"/>
    <numFmt numFmtId="180" formatCode="&quot;£&quot;#,##0.00;[Red]&quot;£&quot;#,##0.00"/>
    <numFmt numFmtId="181" formatCode="&quot;£&quot;#,##0.0;[Red]\(&quot;£&quot;#,##0.0\)"/>
    <numFmt numFmtId="182" formatCode="0.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MS Sans Serif"/>
      <family val="2"/>
    </font>
    <font>
      <sz val="8"/>
      <name val="Arial"/>
      <family val="2"/>
    </font>
    <font>
      <u val="single"/>
      <sz val="7"/>
      <name val="MS Sans Serif"/>
      <family val="2"/>
    </font>
    <font>
      <sz val="10"/>
      <name val="Arial"/>
      <family val="2"/>
    </font>
    <font>
      <u val="single"/>
      <sz val="9"/>
      <name val="Arial"/>
      <family val="2"/>
    </font>
    <font>
      <sz val="10"/>
      <name val="Lucida Console"/>
      <family val="3"/>
    </font>
    <font>
      <u val="single"/>
      <sz val="8.5"/>
      <name val="MS Sans Serif"/>
      <family val="2"/>
    </font>
    <font>
      <u val="single"/>
      <sz val="8"/>
      <name val="Arial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6" fontId="0" fillId="0" borderId="0" xfId="0" applyNumberFormat="1" applyAlignment="1">
      <alignment/>
    </xf>
    <xf numFmtId="6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3" fontId="0" fillId="0" borderId="0" xfId="0" applyNumberFormat="1" applyAlignment="1">
      <alignment/>
    </xf>
    <xf numFmtId="0" fontId="8" fillId="0" borderId="0" xfId="0" applyFont="1" applyAlignment="1">
      <alignment wrapText="1"/>
    </xf>
    <xf numFmtId="6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Continuous" wrapText="1"/>
    </xf>
    <xf numFmtId="0" fontId="0" fillId="0" borderId="0" xfId="0" applyBorder="1" applyAlignment="1">
      <alignment/>
    </xf>
    <xf numFmtId="175" fontId="0" fillId="0" borderId="0" xfId="0" applyNumberFormat="1" applyAlignment="1">
      <alignment/>
    </xf>
    <xf numFmtId="175" fontId="5" fillId="0" borderId="0" xfId="0" applyNumberFormat="1" applyFont="1" applyAlignment="1">
      <alignment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Alignment="1">
      <alignment horizontal="right"/>
    </xf>
    <xf numFmtId="175" fontId="5" fillId="0" borderId="0" xfId="0" applyNumberFormat="1" applyFont="1" applyBorder="1" applyAlignment="1">
      <alignment horizontal="right"/>
    </xf>
    <xf numFmtId="175" fontId="5" fillId="0" borderId="10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175" fontId="5" fillId="0" borderId="12" xfId="0" applyNumberFormat="1" applyFont="1" applyBorder="1" applyAlignment="1">
      <alignment/>
    </xf>
    <xf numFmtId="175" fontId="11" fillId="0" borderId="0" xfId="0" applyNumberFormat="1" applyFont="1" applyAlignment="1">
      <alignment/>
    </xf>
    <xf numFmtId="175" fontId="5" fillId="0" borderId="13" xfId="0" applyNumberFormat="1" applyFont="1" applyBorder="1" applyAlignment="1">
      <alignment/>
    </xf>
    <xf numFmtId="175" fontId="5" fillId="0" borderId="0" xfId="0" applyNumberFormat="1" applyFont="1" applyAlignment="1">
      <alignment horizontal="centerContinuous"/>
    </xf>
    <xf numFmtId="175" fontId="5" fillId="0" borderId="0" xfId="0" applyNumberFormat="1" applyFont="1" applyBorder="1" applyAlignment="1">
      <alignment horizontal="centerContinuous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5" fontId="10" fillId="0" borderId="0" xfId="0" applyNumberFormat="1" applyFont="1" applyAlignment="1">
      <alignment/>
    </xf>
    <xf numFmtId="0" fontId="12" fillId="0" borderId="0" xfId="0" applyFont="1" applyAlignment="1">
      <alignment horizontal="centerContinuous"/>
    </xf>
    <xf numFmtId="175" fontId="11" fillId="0" borderId="0" xfId="0" applyNumberFormat="1" applyFont="1" applyBorder="1" applyAlignment="1">
      <alignment/>
    </xf>
    <xf numFmtId="175" fontId="5" fillId="0" borderId="0" xfId="0" applyNumberFormat="1" applyFont="1" applyFill="1" applyAlignment="1">
      <alignment/>
    </xf>
    <xf numFmtId="175" fontId="5" fillId="0" borderId="13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8" fontId="0" fillId="0" borderId="0" xfId="0" applyNumberFormat="1" applyAlignment="1">
      <alignment/>
    </xf>
    <xf numFmtId="8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8" fontId="5" fillId="0" borderId="10" xfId="0" applyNumberFormat="1" applyFont="1" applyBorder="1" applyAlignment="1">
      <alignment/>
    </xf>
    <xf numFmtId="8" fontId="2" fillId="0" borderId="0" xfId="0" applyNumberFormat="1" applyFont="1" applyAlignment="1">
      <alignment horizontal="center"/>
    </xf>
    <xf numFmtId="175" fontId="5" fillId="0" borderId="12" xfId="0" applyNumberFormat="1" applyFont="1" applyFill="1" applyBorder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175" fontId="10" fillId="0" borderId="0" xfId="0" applyNumberFormat="1" applyFont="1" applyBorder="1" applyAlignment="1">
      <alignment/>
    </xf>
    <xf numFmtId="175" fontId="1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5" fontId="10" fillId="0" borderId="14" xfId="0" applyNumberFormat="1" applyFont="1" applyBorder="1" applyAlignment="1">
      <alignment/>
    </xf>
    <xf numFmtId="175" fontId="10" fillId="0" borderId="0" xfId="0" applyNumberFormat="1" applyFont="1" applyFill="1" applyAlignment="1">
      <alignment/>
    </xf>
    <xf numFmtId="175" fontId="10" fillId="33" borderId="0" xfId="0" applyNumberFormat="1" applyFont="1" applyFill="1" applyBorder="1" applyAlignment="1">
      <alignment horizontal="right"/>
    </xf>
    <xf numFmtId="44" fontId="15" fillId="0" borderId="0" xfId="0" applyNumberFormat="1" applyFont="1" applyAlignment="1">
      <alignment/>
    </xf>
    <xf numFmtId="0" fontId="15" fillId="0" borderId="13" xfId="0" applyFont="1" applyBorder="1" applyAlignment="1">
      <alignment/>
    </xf>
    <xf numFmtId="44" fontId="15" fillId="0" borderId="13" xfId="0" applyNumberFormat="1" applyFont="1" applyBorder="1" applyAlignment="1">
      <alignment/>
    </xf>
    <xf numFmtId="44" fontId="5" fillId="0" borderId="0" xfId="0" applyNumberFormat="1" applyFont="1" applyAlignment="1">
      <alignment/>
    </xf>
    <xf numFmtId="8" fontId="15" fillId="0" borderId="13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12" xfId="0" applyFont="1" applyBorder="1" applyAlignment="1">
      <alignment/>
    </xf>
    <xf numFmtId="175" fontId="15" fillId="0" borderId="13" xfId="0" applyNumberFormat="1" applyFont="1" applyBorder="1" applyAlignment="1">
      <alignment/>
    </xf>
    <xf numFmtId="180" fontId="15" fillId="0" borderId="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16"/>
  <sheetViews>
    <sheetView showGridLines="0" zoomScale="75" zoomScaleNormal="75" zoomScalePageLayoutView="0" workbookViewId="0" topLeftCell="A1">
      <selection activeCell="G39" sqref="G39"/>
    </sheetView>
  </sheetViews>
  <sheetFormatPr defaultColWidth="9.140625" defaultRowHeight="12.75"/>
  <cols>
    <col min="1" max="1" width="38.00390625" style="2" customWidth="1"/>
    <col min="2" max="2" width="6.140625" style="24" customWidth="1"/>
    <col min="3" max="3" width="12.421875" style="0" customWidth="1"/>
    <col min="4" max="4" width="4.57421875" style="0" customWidth="1"/>
    <col min="5" max="5" width="11.28125" style="0" customWidth="1"/>
    <col min="6" max="6" width="3.8515625" style="0" customWidth="1"/>
    <col min="7" max="7" width="11.00390625" style="0" customWidth="1"/>
    <col min="8" max="8" width="2.7109375" style="0" customWidth="1"/>
    <col min="9" max="9" width="11.8515625" style="0" customWidth="1"/>
    <col min="10" max="10" width="9.8515625" style="0" bestFit="1" customWidth="1"/>
    <col min="12" max="12" width="11.28125" style="0" customWidth="1"/>
    <col min="13" max="13" width="10.8515625" style="0" customWidth="1"/>
  </cols>
  <sheetData>
    <row r="1" spans="1:3" ht="12.75">
      <c r="A1" s="19" t="s">
        <v>0</v>
      </c>
      <c r="C1" s="16"/>
    </row>
    <row r="2" spans="1:3" ht="12.75">
      <c r="A2" s="19"/>
      <c r="C2" s="17"/>
    </row>
    <row r="3" spans="1:3" ht="12.75">
      <c r="A3" s="19" t="s">
        <v>76</v>
      </c>
      <c r="C3" s="17"/>
    </row>
    <row r="4" spans="1:3" ht="12.75">
      <c r="A4" s="19"/>
      <c r="C4" s="17"/>
    </row>
    <row r="5" spans="1:3" ht="12.75">
      <c r="A5" s="20" t="s">
        <v>1</v>
      </c>
      <c r="C5" s="16"/>
    </row>
    <row r="6" ht="12.75">
      <c r="A6" s="21"/>
    </row>
    <row r="7" spans="1:3" ht="12.75">
      <c r="A7" s="20" t="s">
        <v>103</v>
      </c>
      <c r="C7" s="17"/>
    </row>
    <row r="8" spans="1:3" ht="12.75">
      <c r="A8" s="18"/>
      <c r="C8" s="17"/>
    </row>
    <row r="9" spans="1:9" s="48" customFormat="1" ht="25.5" customHeight="1">
      <c r="A9" s="46"/>
      <c r="B9" s="47" t="s">
        <v>2</v>
      </c>
      <c r="C9" s="48" t="s">
        <v>3</v>
      </c>
      <c r="E9" s="48" t="s">
        <v>4</v>
      </c>
      <c r="G9" s="48" t="s">
        <v>5</v>
      </c>
      <c r="I9" s="48" t="s">
        <v>6</v>
      </c>
    </row>
    <row r="10" ht="12.75">
      <c r="A10" s="1" t="s">
        <v>7</v>
      </c>
    </row>
    <row r="11" ht="5.25" customHeight="1"/>
    <row r="12" spans="1:9" s="3" customFormat="1" ht="12.75" customHeight="1">
      <c r="A12" s="77" t="s">
        <v>8</v>
      </c>
      <c r="B12" s="78" t="s">
        <v>9</v>
      </c>
      <c r="C12" s="79">
        <f>'Page 5'!D16</f>
        <v>6039.81</v>
      </c>
      <c r="D12" s="74"/>
      <c r="E12" s="53" t="str">
        <f>'Page 5'!F11</f>
        <v> </v>
      </c>
      <c r="F12" s="74"/>
      <c r="G12" s="80"/>
      <c r="H12" s="74"/>
      <c r="I12" s="53">
        <f aca="true" t="shared" si="0" ref="I12:I17">SUM(C12:G12)</f>
        <v>6039.81</v>
      </c>
    </row>
    <row r="13" spans="1:9" s="3" customFormat="1" ht="15.75" customHeight="1">
      <c r="A13" s="77" t="s">
        <v>11</v>
      </c>
      <c r="B13" s="78" t="s">
        <v>12</v>
      </c>
      <c r="C13" s="53">
        <f>'Page 5'!D20</f>
        <v>1234.25</v>
      </c>
      <c r="D13" s="74"/>
      <c r="E13" s="80"/>
      <c r="F13" s="74"/>
      <c r="G13" s="80"/>
      <c r="H13" s="74"/>
      <c r="I13" s="53">
        <f t="shared" si="0"/>
        <v>1234.25</v>
      </c>
    </row>
    <row r="14" spans="1:9" s="3" customFormat="1" ht="12.75">
      <c r="A14" s="77" t="s">
        <v>13</v>
      </c>
      <c r="B14" s="78" t="s">
        <v>14</v>
      </c>
      <c r="C14" s="53">
        <f>'Page 5'!D24</f>
        <v>1033</v>
      </c>
      <c r="D14" s="74"/>
      <c r="E14" s="80"/>
      <c r="F14" s="74"/>
      <c r="G14" s="80"/>
      <c r="H14" s="74"/>
      <c r="I14" s="53">
        <f t="shared" si="0"/>
        <v>1033</v>
      </c>
    </row>
    <row r="15" spans="1:9" s="3" customFormat="1" ht="12.75">
      <c r="A15" s="77" t="s">
        <v>15</v>
      </c>
      <c r="B15" s="78" t="s">
        <v>16</v>
      </c>
      <c r="C15" s="53">
        <f>'Page 5'!D26</f>
        <v>0.12</v>
      </c>
      <c r="D15" s="74"/>
      <c r="E15" s="80"/>
      <c r="F15" s="74"/>
      <c r="G15" s="53">
        <f>'Page 5'!H26</f>
        <v>244.91</v>
      </c>
      <c r="H15" s="74"/>
      <c r="I15" s="53">
        <f t="shared" si="0"/>
        <v>245.03</v>
      </c>
    </row>
    <row r="16" spans="1:9" ht="12.75" customHeight="1">
      <c r="A16" s="2" t="s">
        <v>90</v>
      </c>
      <c r="B16" s="78" t="s">
        <v>108</v>
      </c>
      <c r="C16" s="80" t="str">
        <f>'Page 5'!D29</f>
        <v> </v>
      </c>
      <c r="D16" s="81"/>
      <c r="E16" s="81">
        <f>'Page 5'!F14</f>
        <v>2212.29</v>
      </c>
      <c r="F16" s="81"/>
      <c r="G16" s="80"/>
      <c r="H16" s="81"/>
      <c r="I16" s="53">
        <f t="shared" si="0"/>
        <v>2212.29</v>
      </c>
    </row>
    <row r="17" spans="1:9" ht="12.75" customHeight="1">
      <c r="A17" s="77" t="str">
        <f>'Page 5'!A29</f>
        <v> </v>
      </c>
      <c r="B17" s="78"/>
      <c r="C17" s="80"/>
      <c r="D17" s="81"/>
      <c r="E17" s="86" t="str">
        <f>'Page 5'!F29</f>
        <v> </v>
      </c>
      <c r="F17" s="81"/>
      <c r="G17" s="80"/>
      <c r="H17" s="81"/>
      <c r="I17" s="53">
        <f t="shared" si="0"/>
        <v>0</v>
      </c>
    </row>
    <row r="18" spans="1:12" ht="12.75">
      <c r="A18" s="77" t="s">
        <v>17</v>
      </c>
      <c r="B18" s="78"/>
      <c r="C18" s="83">
        <f>SUM(C12:C17)</f>
        <v>8307.180000000002</v>
      </c>
      <c r="D18" s="81"/>
      <c r="E18" s="83">
        <f>SUM(E12:E17)</f>
        <v>2212.29</v>
      </c>
      <c r="F18" s="81"/>
      <c r="G18" s="83">
        <f>SUM(G12:G16)</f>
        <v>244.91</v>
      </c>
      <c r="H18" s="81"/>
      <c r="I18" s="83">
        <f>SUM(I12:I17)</f>
        <v>10764.380000000001</v>
      </c>
      <c r="K18" t="s">
        <v>81</v>
      </c>
      <c r="L18" s="63" t="s">
        <v>81</v>
      </c>
    </row>
    <row r="19" spans="3:9" ht="6" customHeight="1">
      <c r="C19" s="35"/>
      <c r="E19" s="35"/>
      <c r="G19" s="35"/>
      <c r="I19" s="35"/>
    </row>
    <row r="20" spans="1:9" ht="15.75" customHeight="1">
      <c r="A20" s="1" t="s">
        <v>18</v>
      </c>
      <c r="C20" s="35"/>
      <c r="E20" s="35"/>
      <c r="G20" s="35"/>
      <c r="I20" s="35"/>
    </row>
    <row r="21" spans="3:9" ht="12.75" customHeight="1">
      <c r="C21" s="35"/>
      <c r="E21" s="35"/>
      <c r="G21" s="35"/>
      <c r="I21" s="35"/>
    </row>
    <row r="22" spans="1:10" ht="12.75" customHeight="1">
      <c r="A22" s="77" t="s">
        <v>19</v>
      </c>
      <c r="B22" s="78" t="s">
        <v>20</v>
      </c>
      <c r="C22" s="80">
        <f>'Page 5'!D36</f>
        <v>70</v>
      </c>
      <c r="D22" s="81"/>
      <c r="E22" s="53" t="s">
        <v>81</v>
      </c>
      <c r="F22" s="81"/>
      <c r="G22" s="80"/>
      <c r="H22" s="81"/>
      <c r="I22" s="53">
        <f aca="true" t="shared" si="1" ref="I22:I28">SUM(C22:H22)</f>
        <v>70</v>
      </c>
      <c r="J22" s="81"/>
    </row>
    <row r="23" spans="1:10" ht="14.25" customHeight="1">
      <c r="A23" s="77" t="s">
        <v>21</v>
      </c>
      <c r="B23" s="78" t="s">
        <v>22</v>
      </c>
      <c r="C23" s="53">
        <f>'Page 5'!D46</f>
        <v>6968.41</v>
      </c>
      <c r="D23" s="81"/>
      <c r="E23" s="80"/>
      <c r="F23" s="81"/>
      <c r="G23" s="80"/>
      <c r="H23" s="81"/>
      <c r="I23" s="53">
        <f t="shared" si="1"/>
        <v>6968.41</v>
      </c>
      <c r="J23" s="81"/>
    </row>
    <row r="24" spans="1:10" ht="12.75">
      <c r="A24" s="77" t="s">
        <v>23</v>
      </c>
      <c r="B24" s="78" t="s">
        <v>24</v>
      </c>
      <c r="C24" s="53">
        <f>'Page 5'!D49</f>
        <v>133</v>
      </c>
      <c r="D24" s="81"/>
      <c r="E24" s="80" t="s">
        <v>81</v>
      </c>
      <c r="F24" s="81"/>
      <c r="G24" s="80"/>
      <c r="H24" s="81"/>
      <c r="I24" s="53">
        <f t="shared" si="1"/>
        <v>133</v>
      </c>
      <c r="J24" s="81"/>
    </row>
    <row r="25" spans="1:10" ht="12.75">
      <c r="A25" s="77" t="s">
        <v>98</v>
      </c>
      <c r="B25" s="78"/>
      <c r="C25" s="53">
        <v>80.4</v>
      </c>
      <c r="D25" s="81"/>
      <c r="E25" s="80"/>
      <c r="F25" s="81"/>
      <c r="G25" s="80"/>
      <c r="H25" s="81"/>
      <c r="I25" s="53"/>
      <c r="J25" s="81"/>
    </row>
    <row r="26" spans="1:10" ht="12.75">
      <c r="A26" s="81" t="s">
        <v>101</v>
      </c>
      <c r="B26" s="78"/>
      <c r="C26" s="80">
        <v>74.83</v>
      </c>
      <c r="D26" s="81"/>
      <c r="E26" s="80"/>
      <c r="F26" s="81"/>
      <c r="G26" s="80"/>
      <c r="H26" s="81"/>
      <c r="I26" s="53">
        <f t="shared" si="1"/>
        <v>74.83</v>
      </c>
      <c r="J26" s="81"/>
    </row>
    <row r="27" spans="1:10" ht="12.75">
      <c r="A27" s="81" t="str">
        <f>'Page 5'!A55</f>
        <v>Card reader</v>
      </c>
      <c r="B27" s="78"/>
      <c r="C27" s="80">
        <v>22.8</v>
      </c>
      <c r="D27" s="81"/>
      <c r="E27" s="80" t="str">
        <f>'Page 5'!F55</f>
        <v> </v>
      </c>
      <c r="F27" s="81"/>
      <c r="G27" s="80"/>
      <c r="H27" s="81"/>
      <c r="I27" s="53">
        <f t="shared" si="1"/>
        <v>22.8</v>
      </c>
      <c r="J27" s="81"/>
    </row>
    <row r="28" spans="1:10" ht="14.25" customHeight="1">
      <c r="A28" s="82" t="str">
        <f>'Page 5'!A56</f>
        <v>light for lectern</v>
      </c>
      <c r="B28" s="78"/>
      <c r="C28" s="53">
        <v>54.8</v>
      </c>
      <c r="D28" s="81"/>
      <c r="E28" s="53" t="str">
        <f>'Page 5'!F56</f>
        <v> </v>
      </c>
      <c r="F28" s="81"/>
      <c r="G28" s="53"/>
      <c r="H28" s="81"/>
      <c r="I28" s="53">
        <f t="shared" si="1"/>
        <v>54.8</v>
      </c>
      <c r="J28" s="81"/>
    </row>
    <row r="29" spans="1:10" ht="12.75">
      <c r="A29" s="77" t="s">
        <v>25</v>
      </c>
      <c r="B29" s="78"/>
      <c r="C29" s="83">
        <f>SUM(C22:C28)</f>
        <v>7404.24</v>
      </c>
      <c r="D29" s="83" t="s">
        <v>81</v>
      </c>
      <c r="E29" s="83">
        <f>SUM(E22:E28)</f>
        <v>0</v>
      </c>
      <c r="F29" s="83" t="s">
        <v>81</v>
      </c>
      <c r="G29" s="83">
        <f>SUM(G22:G28)</f>
        <v>0</v>
      </c>
      <c r="H29" s="83" t="s">
        <v>81</v>
      </c>
      <c r="I29" s="83">
        <f>SUM(C29:G29)</f>
        <v>7404.24</v>
      </c>
      <c r="J29" s="81"/>
    </row>
    <row r="30" spans="3:11" ht="12.75">
      <c r="C30" s="35"/>
      <c r="E30" s="35"/>
      <c r="G30" s="35"/>
      <c r="I30" s="35"/>
      <c r="K30" s="63" t="s">
        <v>81</v>
      </c>
    </row>
    <row r="31" spans="3:12" ht="1.5" customHeight="1">
      <c r="C31" s="35">
        <f>C18-C29</f>
        <v>902.9400000000023</v>
      </c>
      <c r="E31" s="35"/>
      <c r="G31" s="35"/>
      <c r="I31" s="35"/>
      <c r="L31">
        <v>378.5</v>
      </c>
    </row>
    <row r="32" spans="1:9" ht="25.5" customHeight="1">
      <c r="A32" s="31" t="s">
        <v>85</v>
      </c>
      <c r="B32" s="23"/>
      <c r="C32" s="79">
        <f>C18-C29</f>
        <v>902.9400000000023</v>
      </c>
      <c r="D32" s="79" t="s">
        <v>81</v>
      </c>
      <c r="E32" s="79">
        <f>E18-E29</f>
        <v>2212.29</v>
      </c>
      <c r="F32" s="79" t="s">
        <v>81</v>
      </c>
      <c r="G32" s="79">
        <f>G18-G29</f>
        <v>244.91</v>
      </c>
      <c r="H32" s="79" t="s">
        <v>81</v>
      </c>
      <c r="I32" s="79">
        <f>I18-I29</f>
        <v>3360.1400000000012</v>
      </c>
    </row>
    <row r="33" spans="3:9" ht="15" customHeight="1">
      <c r="C33" s="53"/>
      <c r="D33" s="65"/>
      <c r="E33" s="53"/>
      <c r="F33" s="65"/>
      <c r="G33" s="53"/>
      <c r="H33" s="65"/>
      <c r="I33" s="79" t="s">
        <v>81</v>
      </c>
    </row>
    <row r="34" spans="1:13" ht="12" customHeight="1">
      <c r="A34" s="31" t="s">
        <v>87</v>
      </c>
      <c r="C34" s="53"/>
      <c r="D34" s="65"/>
      <c r="E34" s="53"/>
      <c r="F34" s="65"/>
      <c r="G34" s="84">
        <v>1211.64</v>
      </c>
      <c r="H34" s="65"/>
      <c r="I34" s="79">
        <f>G34</f>
        <v>1211.64</v>
      </c>
      <c r="L34" s="63" t="s">
        <v>81</v>
      </c>
      <c r="M34" s="63" t="s">
        <v>81</v>
      </c>
    </row>
    <row r="35" spans="3:9" ht="8.25" customHeight="1">
      <c r="C35" s="53"/>
      <c r="D35" s="65"/>
      <c r="E35" s="53"/>
      <c r="F35" s="65"/>
      <c r="G35" s="53"/>
      <c r="H35" s="65"/>
      <c r="I35" s="79" t="s">
        <v>81</v>
      </c>
    </row>
    <row r="36" spans="1:9" ht="25.5">
      <c r="A36" s="68" t="s">
        <v>86</v>
      </c>
      <c r="C36" s="53">
        <f>C32+C34</f>
        <v>902.9400000000023</v>
      </c>
      <c r="D36" s="53" t="s">
        <v>81</v>
      </c>
      <c r="E36" s="53">
        <f>E32+E34</f>
        <v>2212.29</v>
      </c>
      <c r="F36" s="53" t="s">
        <v>81</v>
      </c>
      <c r="G36" s="53">
        <f>SUM(G32:G35)</f>
        <v>1456.5500000000002</v>
      </c>
      <c r="H36" s="53" t="s">
        <v>81</v>
      </c>
      <c r="I36" s="53">
        <f>SUM(I32:I35)</f>
        <v>4571.780000000002</v>
      </c>
    </row>
    <row r="37" spans="3:9" ht="6.75" customHeight="1">
      <c r="C37" s="53"/>
      <c r="D37" s="81"/>
      <c r="E37" s="53"/>
      <c r="F37" s="81"/>
      <c r="G37" s="53"/>
      <c r="H37" s="81"/>
      <c r="I37" s="53"/>
    </row>
    <row r="38" spans="1:13" ht="12.75" customHeight="1">
      <c r="A38" s="10" t="s">
        <v>102</v>
      </c>
      <c r="C38" s="53">
        <v>-3343.66</v>
      </c>
      <c r="D38" s="81"/>
      <c r="E38" s="85">
        <v>18701.78</v>
      </c>
      <c r="F38" s="81" t="s">
        <v>81</v>
      </c>
      <c r="G38" s="80">
        <v>14381.8</v>
      </c>
      <c r="H38" s="81"/>
      <c r="I38" s="79">
        <f>SUM(C38:G38)</f>
        <v>29739.92</v>
      </c>
      <c r="M38" s="65"/>
    </row>
    <row r="39" spans="3:9" ht="12.75" customHeight="1">
      <c r="C39" s="39" t="s">
        <v>81</v>
      </c>
      <c r="E39" s="39"/>
      <c r="G39" s="39"/>
      <c r="I39" s="39"/>
    </row>
    <row r="40" spans="1:10" ht="13.5" thickBot="1">
      <c r="A40" s="75" t="s">
        <v>104</v>
      </c>
      <c r="C40" s="41">
        <f>SUM(C36:C39)</f>
        <v>-2440.7199999999975</v>
      </c>
      <c r="D40" s="41" t="s">
        <v>81</v>
      </c>
      <c r="E40" s="41">
        <f>SUM(E36:E39)</f>
        <v>20914.07</v>
      </c>
      <c r="F40" s="41" t="s">
        <v>81</v>
      </c>
      <c r="G40" s="41">
        <f>SUM(G36:G39)</f>
        <v>15838.349999999999</v>
      </c>
      <c r="I40" s="41">
        <f>SUM(C40:G40)</f>
        <v>34311.7</v>
      </c>
      <c r="J40" s="34" t="s">
        <v>81</v>
      </c>
    </row>
    <row r="41" spans="1:9" ht="13.5" thickTop="1">
      <c r="A41" s="4"/>
      <c r="C41" s="6"/>
      <c r="E41" s="6"/>
      <c r="G41" s="6"/>
      <c r="I41" s="6"/>
    </row>
    <row r="42" spans="1:9" ht="12.75">
      <c r="A42" s="4"/>
      <c r="C42" s="6"/>
      <c r="E42" s="6"/>
      <c r="G42" s="6"/>
      <c r="I42" s="6"/>
    </row>
    <row r="43" spans="1:9" ht="12.75">
      <c r="A43" s="4"/>
      <c r="C43" s="6"/>
      <c r="E43" s="6" t="s">
        <v>81</v>
      </c>
      <c r="G43" s="6"/>
      <c r="I43" s="6"/>
    </row>
    <row r="44" spans="1:9" ht="12.75">
      <c r="A44" s="4"/>
      <c r="C44" s="6"/>
      <c r="E44" s="6"/>
      <c r="G44" s="6"/>
      <c r="I44" s="6"/>
    </row>
    <row r="45" spans="1:9" ht="12.75">
      <c r="A45" s="4"/>
      <c r="C45" s="6"/>
      <c r="E45" s="6"/>
      <c r="G45" s="6"/>
      <c r="I45" s="6"/>
    </row>
    <row r="46" spans="1:9" ht="12.75">
      <c r="A46" s="4"/>
      <c r="C46" s="6"/>
      <c r="E46" s="6"/>
      <c r="G46" s="6"/>
      <c r="I46" s="6"/>
    </row>
    <row r="47" spans="1:9" ht="12.75">
      <c r="A47" s="4"/>
      <c r="C47" s="6"/>
      <c r="E47" s="6"/>
      <c r="G47" s="6"/>
      <c r="I47" s="6"/>
    </row>
    <row r="48" spans="1:9" ht="12.75">
      <c r="A48" s="4"/>
      <c r="C48" s="6"/>
      <c r="E48" s="6"/>
      <c r="G48" s="6"/>
      <c r="I48" s="6"/>
    </row>
    <row r="49" spans="1:9" ht="12.75">
      <c r="A49" s="4"/>
      <c r="C49" s="6"/>
      <c r="E49" s="32" t="s">
        <v>26</v>
      </c>
      <c r="G49" s="6"/>
      <c r="I49" s="6" t="s">
        <v>95</v>
      </c>
    </row>
    <row r="50" spans="1:9" ht="12.75">
      <c r="A50" s="4"/>
      <c r="C50" s="6"/>
      <c r="E50" s="6"/>
      <c r="G50" s="6"/>
      <c r="I50" s="6"/>
    </row>
    <row r="51" spans="1:9" ht="12.75">
      <c r="A51" s="4"/>
      <c r="C51" s="6"/>
      <c r="E51" s="6"/>
      <c r="G51" s="6"/>
      <c r="I51" s="6"/>
    </row>
    <row r="52" spans="1:9" ht="12.75">
      <c r="A52" s="4"/>
      <c r="C52" s="6"/>
      <c r="E52" s="6"/>
      <c r="G52" s="6"/>
      <c r="I52" s="6"/>
    </row>
    <row r="53" spans="1:9" ht="12.75">
      <c r="A53" s="4"/>
      <c r="C53" s="6"/>
      <c r="G53" s="6"/>
      <c r="I53" s="6"/>
    </row>
    <row r="54" spans="1:9" ht="12.75">
      <c r="A54" s="4"/>
      <c r="C54" s="54"/>
      <c r="E54" s="6"/>
      <c r="G54" s="6"/>
      <c r="I54" s="6"/>
    </row>
    <row r="55" spans="1:9" ht="12.75">
      <c r="A55" s="4"/>
      <c r="C55" s="6"/>
      <c r="E55" s="6"/>
      <c r="G55" s="6"/>
      <c r="I55" s="6"/>
    </row>
    <row r="56" spans="1:9" ht="12.75">
      <c r="A56" s="4"/>
      <c r="C56" s="6"/>
      <c r="E56" s="6"/>
      <c r="G56" s="6"/>
      <c r="I56" s="6"/>
    </row>
    <row r="58" spans="2:9" ht="12.75">
      <c r="B58" s="17"/>
      <c r="E58" s="17"/>
      <c r="G58" s="17"/>
      <c r="I58" s="17"/>
    </row>
    <row r="59" spans="1:2" ht="12.75">
      <c r="A59"/>
      <c r="B59"/>
    </row>
    <row r="60" spans="1:3" ht="12.75">
      <c r="A60"/>
      <c r="B60"/>
      <c r="C60" s="17"/>
    </row>
    <row r="61" spans="1:2" ht="12" customHeight="1">
      <c r="A61"/>
      <c r="B61"/>
    </row>
    <row r="62" spans="1:2" ht="12" customHeight="1">
      <c r="A62"/>
      <c r="B62"/>
    </row>
    <row r="63" spans="1:2" ht="12" customHeight="1">
      <c r="A63"/>
      <c r="B63"/>
    </row>
    <row r="64" spans="1:2" ht="6.75" customHeight="1">
      <c r="A64"/>
      <c r="B64"/>
    </row>
    <row r="65" spans="1:2" ht="12" customHeight="1">
      <c r="A65"/>
      <c r="B65"/>
    </row>
    <row r="66" spans="1:2" ht="5.25" customHeight="1">
      <c r="A66"/>
      <c r="B66"/>
    </row>
    <row r="67" spans="1:2" ht="12" customHeight="1">
      <c r="A67"/>
      <c r="B67"/>
    </row>
    <row r="68" spans="1:2" ht="12" customHeight="1">
      <c r="A68"/>
      <c r="B68"/>
    </row>
    <row r="69" spans="1:2" ht="4.5" customHeight="1">
      <c r="A69"/>
      <c r="B69"/>
    </row>
    <row r="70" spans="1:2" ht="12" customHeight="1">
      <c r="A70"/>
      <c r="B70"/>
    </row>
    <row r="71" spans="1:2" ht="12" customHeight="1">
      <c r="A71"/>
      <c r="B71"/>
    </row>
    <row r="72" spans="1:2" ht="12" customHeight="1">
      <c r="A72"/>
      <c r="B72"/>
    </row>
    <row r="73" spans="1:2" ht="12" customHeight="1">
      <c r="A73"/>
      <c r="B73"/>
    </row>
    <row r="74" spans="1:2" ht="12" customHeight="1">
      <c r="A74"/>
      <c r="B74"/>
    </row>
    <row r="75" spans="1:2" ht="5.25" customHeight="1">
      <c r="A75"/>
      <c r="B75"/>
    </row>
    <row r="76" spans="1:2" ht="12" customHeight="1">
      <c r="A76"/>
      <c r="B76"/>
    </row>
    <row r="77" spans="1:2" ht="12" customHeight="1">
      <c r="A77"/>
      <c r="B77"/>
    </row>
    <row r="78" spans="1:2" ht="12" customHeight="1">
      <c r="A78"/>
      <c r="B78"/>
    </row>
    <row r="79" spans="1:2" ht="8.25" customHeight="1">
      <c r="A79"/>
      <c r="B79"/>
    </row>
    <row r="80" spans="1:2" ht="12" customHeight="1">
      <c r="A80"/>
      <c r="B80"/>
    </row>
    <row r="81" spans="1:2" ht="12" customHeight="1">
      <c r="A81"/>
      <c r="B81"/>
    </row>
    <row r="82" spans="1:2" ht="12" customHeight="1">
      <c r="A82"/>
      <c r="B82"/>
    </row>
    <row r="83" spans="1:2" ht="4.5" customHeight="1">
      <c r="A83"/>
      <c r="B83"/>
    </row>
    <row r="84" spans="1:2" ht="12" customHeight="1">
      <c r="A84"/>
      <c r="B84"/>
    </row>
    <row r="85" spans="1:2" ht="12" customHeight="1">
      <c r="A85"/>
      <c r="B85"/>
    </row>
    <row r="86" spans="1:2" ht="12" customHeight="1">
      <c r="A86"/>
      <c r="B86"/>
    </row>
    <row r="87" spans="1:2" ht="4.5" customHeight="1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</sheetData>
  <sheetProtection/>
  <printOptions/>
  <pageMargins left="0.73" right="0.35433070866141736" top="0.4724409448818898" bottom="0.2755905511811024" header="0.41" footer="0.1968503937007874"/>
  <pageSetup fitToHeight="1" fitToWidth="1" horizontalDpi="600" verticalDpi="600" orientation="portrait" paperSize="9" scale="91" r:id="rId1"/>
  <rowBreaks count="1" manualBreakCount="1">
    <brk id="6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61"/>
  <sheetViews>
    <sheetView showGridLines="0" zoomScale="75" zoomScaleNormal="75" zoomScalePageLayoutView="0" workbookViewId="0" topLeftCell="A1">
      <selection activeCell="C18" sqref="C18"/>
    </sheetView>
  </sheetViews>
  <sheetFormatPr defaultColWidth="9.140625" defaultRowHeight="12.75"/>
  <cols>
    <col min="1" max="1" width="25.140625" style="0" customWidth="1"/>
    <col min="2" max="2" width="8.8515625" style="0" customWidth="1"/>
    <col min="3" max="3" width="11.421875" style="0" customWidth="1"/>
    <col min="4" max="4" width="13.140625" style="0" customWidth="1"/>
    <col min="5" max="5" width="5.140625" style="0" customWidth="1"/>
    <col min="6" max="6" width="10.00390625" style="0" customWidth="1"/>
  </cols>
  <sheetData>
    <row r="1" spans="1:2" ht="12.75" customHeight="1">
      <c r="A1" s="19" t="s">
        <v>0</v>
      </c>
      <c r="B1" s="24"/>
    </row>
    <row r="2" spans="1:2" ht="12.75" customHeight="1">
      <c r="A2" s="19"/>
      <c r="B2" s="24"/>
    </row>
    <row r="3" spans="1:2" ht="12.75" customHeight="1">
      <c r="A3" s="19" t="s">
        <v>76</v>
      </c>
      <c r="B3" s="24"/>
    </row>
    <row r="4" spans="1:2" ht="12.75" customHeight="1">
      <c r="A4" s="19"/>
      <c r="B4" s="24"/>
    </row>
    <row r="5" spans="1:2" ht="12.75" customHeight="1">
      <c r="A5" s="20" t="s">
        <v>105</v>
      </c>
      <c r="B5" s="24"/>
    </row>
    <row r="6" spans="1:6" ht="12.75" customHeight="1">
      <c r="A6" s="21"/>
      <c r="B6" s="24"/>
      <c r="C6" s="11"/>
      <c r="D6" s="5"/>
      <c r="E6" s="5"/>
      <c r="F6" s="5"/>
    </row>
    <row r="7" spans="1:6" ht="12.75">
      <c r="A7" s="18"/>
      <c r="B7" s="24" t="s">
        <v>2</v>
      </c>
      <c r="C7" s="72">
        <v>2019</v>
      </c>
      <c r="D7" s="66" t="s">
        <v>81</v>
      </c>
      <c r="F7" s="29"/>
    </row>
    <row r="8" spans="1:6" ht="12" customHeight="1">
      <c r="A8" s="2"/>
      <c r="B8" s="24"/>
      <c r="C8" s="12"/>
      <c r="F8" s="12"/>
    </row>
    <row r="9" spans="1:6" ht="15.75" customHeight="1">
      <c r="A9" s="4" t="s">
        <v>27</v>
      </c>
      <c r="B9" s="24"/>
      <c r="C9" s="42"/>
      <c r="D9" s="35"/>
      <c r="E9" s="35"/>
      <c r="F9" s="42"/>
    </row>
    <row r="10" spans="1:6" ht="11.25" customHeight="1">
      <c r="A10" s="10"/>
      <c r="B10" s="24"/>
      <c r="C10" s="42"/>
      <c r="D10" s="35"/>
      <c r="E10" s="35"/>
      <c r="F10" s="42"/>
    </row>
    <row r="11" spans="1:6" ht="12.75" customHeight="1">
      <c r="A11" s="10" t="s">
        <v>28</v>
      </c>
      <c r="B11" s="24"/>
      <c r="C11" s="37" t="s">
        <v>10</v>
      </c>
      <c r="D11" s="35"/>
      <c r="E11" s="35"/>
      <c r="F11" s="38"/>
    </row>
    <row r="12" spans="1:6" ht="4.5" customHeight="1">
      <c r="A12" s="10"/>
      <c r="B12" s="24"/>
      <c r="C12" s="55"/>
      <c r="D12" s="35"/>
      <c r="E12" s="35"/>
      <c r="F12" s="55"/>
    </row>
    <row r="13" spans="1:6" ht="12.75" customHeight="1">
      <c r="A13" s="30" t="s">
        <v>29</v>
      </c>
      <c r="B13" s="24">
        <v>4</v>
      </c>
      <c r="C13" s="58">
        <f>'Page 6'!G19</f>
        <v>9638.130000000001</v>
      </c>
      <c r="D13" s="35"/>
      <c r="E13" s="35"/>
      <c r="F13" s="36"/>
    </row>
    <row r="14" spans="1:6" ht="12.75" customHeight="1">
      <c r="A14" s="30"/>
      <c r="B14" s="24"/>
      <c r="C14" s="36"/>
      <c r="D14" s="36">
        <f>SUM(C10:C13)</f>
        <v>9638.130000000001</v>
      </c>
      <c r="E14" s="35"/>
      <c r="F14" s="36" t="s">
        <v>81</v>
      </c>
    </row>
    <row r="15" spans="1:6" ht="17.25" customHeight="1">
      <c r="A15" s="4" t="s">
        <v>30</v>
      </c>
      <c r="B15" s="24"/>
      <c r="C15" s="36"/>
      <c r="D15" s="36"/>
      <c r="E15" s="35"/>
      <c r="F15" s="36"/>
    </row>
    <row r="16" spans="1:6" ht="9.75" customHeight="1">
      <c r="A16" s="10"/>
      <c r="B16" s="24"/>
      <c r="C16" s="35"/>
      <c r="D16" s="35"/>
      <c r="E16" s="35"/>
      <c r="F16" s="36"/>
    </row>
    <row r="17" spans="1:6" ht="12.75" customHeight="1">
      <c r="A17" s="10" t="s">
        <v>31</v>
      </c>
      <c r="B17" s="24">
        <v>5</v>
      </c>
      <c r="C17" s="62">
        <v>1207.96</v>
      </c>
      <c r="D17" s="37" t="s">
        <v>10</v>
      </c>
      <c r="E17" s="35"/>
      <c r="F17" s="36"/>
    </row>
    <row r="18" spans="1:6" ht="12.75" customHeight="1">
      <c r="A18" s="10" t="s">
        <v>32</v>
      </c>
      <c r="B18" s="24"/>
      <c r="C18" s="37">
        <v>1382.81</v>
      </c>
      <c r="D18" s="37" t="s">
        <v>10</v>
      </c>
      <c r="E18" s="35"/>
      <c r="F18" s="36"/>
    </row>
    <row r="19" spans="1:6" ht="16.5" customHeight="1">
      <c r="A19" s="10" t="s">
        <v>33</v>
      </c>
      <c r="B19" s="24"/>
      <c r="C19" s="35">
        <v>22082.8</v>
      </c>
      <c r="D19" s="37" t="s">
        <v>10</v>
      </c>
      <c r="E19" s="35"/>
      <c r="F19" s="36"/>
    </row>
    <row r="20" spans="1:6" ht="12.75">
      <c r="A20" s="10" t="s">
        <v>81</v>
      </c>
      <c r="C20" s="35" t="s">
        <v>81</v>
      </c>
      <c r="F20" s="34" t="s">
        <v>81</v>
      </c>
    </row>
    <row r="21" spans="1:6" ht="12" customHeight="1">
      <c r="A21" s="10"/>
      <c r="B21" s="24"/>
      <c r="C21" s="40">
        <f>SUM(C17:C20)</f>
        <v>24673.57</v>
      </c>
      <c r="D21" s="35"/>
      <c r="E21" s="36"/>
      <c r="F21" s="36"/>
    </row>
    <row r="22" spans="1:6" ht="12.75" customHeight="1">
      <c r="A22" s="4" t="s">
        <v>34</v>
      </c>
      <c r="B22" s="24"/>
      <c r="C22" s="35"/>
      <c r="D22" s="35"/>
      <c r="E22" s="35"/>
      <c r="F22" s="36"/>
    </row>
    <row r="23" spans="1:6" ht="12.75">
      <c r="A23" s="10"/>
      <c r="B23" s="24"/>
      <c r="C23" s="35"/>
      <c r="D23" s="35"/>
      <c r="E23" s="35"/>
      <c r="F23" s="36"/>
    </row>
    <row r="24" spans="1:6" ht="15" customHeight="1">
      <c r="A24" s="22" t="s">
        <v>78</v>
      </c>
      <c r="B24" s="24">
        <v>6</v>
      </c>
      <c r="C24" s="39">
        <v>0</v>
      </c>
      <c r="D24" s="37" t="s">
        <v>10</v>
      </c>
      <c r="E24" s="35"/>
      <c r="F24" s="36"/>
    </row>
    <row r="25" spans="1:6" ht="18" customHeight="1">
      <c r="A25" s="10"/>
      <c r="B25" s="24"/>
      <c r="C25" s="35"/>
      <c r="D25" s="36"/>
      <c r="E25" s="35"/>
      <c r="F25" s="36"/>
    </row>
    <row r="26" spans="1:6" ht="14.25" customHeight="1">
      <c r="A26" s="10" t="s">
        <v>35</v>
      </c>
      <c r="B26" s="24">
        <v>7</v>
      </c>
      <c r="C26" s="3"/>
      <c r="D26" s="36">
        <f>SUM(C21-C24)</f>
        <v>24673.57</v>
      </c>
      <c r="E26" s="35"/>
      <c r="F26" s="36"/>
    </row>
    <row r="27" spans="1:6" ht="16.5" customHeight="1">
      <c r="A27" s="10"/>
      <c r="B27" s="24"/>
      <c r="C27" s="35"/>
      <c r="D27" s="36"/>
      <c r="E27" s="35"/>
      <c r="F27" s="36"/>
    </row>
    <row r="28" spans="1:6" ht="11.25" customHeight="1" thickBot="1">
      <c r="A28" s="4" t="s">
        <v>36</v>
      </c>
      <c r="B28" s="24"/>
      <c r="C28" s="35"/>
      <c r="D28" s="41">
        <f>SUM(D14:D26)</f>
        <v>34311.7</v>
      </c>
      <c r="E28" s="35"/>
      <c r="F28" s="36"/>
    </row>
    <row r="29" spans="1:6" ht="13.5" thickTop="1">
      <c r="A29" s="10"/>
      <c r="B29" s="24"/>
      <c r="C29" s="35"/>
      <c r="D29" s="35"/>
      <c r="E29" s="35"/>
      <c r="F29" s="36"/>
    </row>
    <row r="30" spans="1:6" ht="10.5" customHeight="1">
      <c r="A30" s="4" t="s">
        <v>37</v>
      </c>
      <c r="B30" s="24"/>
      <c r="C30" s="35"/>
      <c r="D30" s="35"/>
      <c r="E30" s="35"/>
      <c r="F30" s="36"/>
    </row>
    <row r="31" spans="1:11" ht="15" customHeight="1">
      <c r="A31" s="10"/>
      <c r="B31" s="24"/>
      <c r="C31" s="35"/>
      <c r="D31" s="35"/>
      <c r="E31" s="35"/>
      <c r="F31" s="36"/>
      <c r="K31" t="s">
        <v>81</v>
      </c>
    </row>
    <row r="32" spans="1:6" ht="12.75">
      <c r="A32" s="10" t="s">
        <v>38</v>
      </c>
      <c r="B32" s="24">
        <v>8</v>
      </c>
      <c r="C32" s="3"/>
      <c r="D32" s="35">
        <f>'Page 2'!C40</f>
        <v>-2440.7199999999975</v>
      </c>
      <c r="E32" s="37"/>
      <c r="F32" s="36"/>
    </row>
    <row r="33" spans="1:6" ht="15" customHeight="1">
      <c r="A33" s="10" t="s">
        <v>39</v>
      </c>
      <c r="B33" s="24"/>
      <c r="C33" s="3"/>
      <c r="D33" s="35">
        <f>'Page 2'!E40</f>
        <v>20914.07</v>
      </c>
      <c r="E33" s="37"/>
      <c r="F33" s="38"/>
    </row>
    <row r="34" spans="1:6" ht="12.75">
      <c r="A34" s="10" t="s">
        <v>40</v>
      </c>
      <c r="B34" s="24"/>
      <c r="C34" s="35"/>
      <c r="D34" s="59">
        <f>'Page 2'!G40</f>
        <v>15838.349999999999</v>
      </c>
      <c r="E34" s="37"/>
      <c r="F34" s="36"/>
    </row>
    <row r="35" spans="1:6" ht="12.75">
      <c r="A35" s="2"/>
      <c r="B35" s="24"/>
      <c r="C35" s="35"/>
      <c r="D35" s="56"/>
      <c r="E35" s="35"/>
      <c r="F35" s="36"/>
    </row>
    <row r="36" spans="1:6" ht="13.5" thickBot="1">
      <c r="A36" s="2"/>
      <c r="B36" s="24"/>
      <c r="C36" s="35"/>
      <c r="D36" s="57">
        <f>SUM(D32:D35)</f>
        <v>34311.7</v>
      </c>
      <c r="E36" s="35"/>
      <c r="F36" s="36" t="s">
        <v>81</v>
      </c>
    </row>
    <row r="37" spans="2:8" ht="13.5" thickTop="1">
      <c r="B37" s="24"/>
      <c r="C37" s="5"/>
      <c r="D37" s="5"/>
      <c r="E37" s="5"/>
      <c r="F37" s="60" t="s">
        <v>81</v>
      </c>
      <c r="G37" t="s">
        <v>81</v>
      </c>
      <c r="H37" s="60" t="s">
        <v>81</v>
      </c>
    </row>
    <row r="38" spans="1:2" ht="12.75">
      <c r="A38" s="2" t="s">
        <v>81</v>
      </c>
      <c r="B38" s="24" t="s">
        <v>81</v>
      </c>
    </row>
    <row r="39" spans="1:2" ht="12.75">
      <c r="A39" s="2"/>
      <c r="B39" s="24"/>
    </row>
    <row r="40" spans="1:2" ht="12.75">
      <c r="A40" s="2"/>
      <c r="B40" s="24"/>
    </row>
    <row r="41" spans="1:8" ht="12.75">
      <c r="A41" s="96" t="s">
        <v>41</v>
      </c>
      <c r="B41" s="96"/>
      <c r="C41" s="96"/>
      <c r="D41" s="96"/>
      <c r="E41" s="96"/>
      <c r="F41" s="96"/>
      <c r="G41" s="96"/>
      <c r="H41" s="96"/>
    </row>
    <row r="42" spans="1:2" ht="12.75">
      <c r="A42" s="2"/>
      <c r="B42" s="24"/>
    </row>
    <row r="43" spans="1:2" ht="12.75">
      <c r="A43" s="2"/>
      <c r="B43" s="24"/>
    </row>
    <row r="45" spans="1:2" ht="12.75">
      <c r="A45" s="2"/>
      <c r="B45" s="24"/>
    </row>
    <row r="46" spans="1:2" ht="12.75">
      <c r="A46" s="2"/>
      <c r="B46" s="24"/>
    </row>
    <row r="47" spans="1:2" ht="12.75">
      <c r="A47" s="2"/>
      <c r="B47" s="24"/>
    </row>
    <row r="48" spans="1:2" ht="12.75">
      <c r="A48" s="2"/>
      <c r="B48" s="24"/>
    </row>
    <row r="49" spans="1:2" ht="12.75">
      <c r="A49" s="2"/>
      <c r="B49" s="24"/>
    </row>
    <row r="50" spans="1:2" ht="12.75">
      <c r="A50" s="2"/>
      <c r="B50" s="24"/>
    </row>
    <row r="51" spans="1:2" ht="12.75">
      <c r="A51" s="2"/>
      <c r="B51" s="24"/>
    </row>
    <row r="52" spans="1:2" ht="12.75">
      <c r="A52" s="2"/>
      <c r="B52" s="24"/>
    </row>
    <row r="53" spans="1:2" ht="12.75">
      <c r="A53" s="2"/>
      <c r="B53" s="24"/>
    </row>
    <row r="54" spans="1:2" ht="12.75">
      <c r="A54" s="2"/>
      <c r="B54" s="24"/>
    </row>
    <row r="55" spans="1:2" ht="12.75">
      <c r="A55" s="2"/>
      <c r="B55" s="24"/>
    </row>
    <row r="56" spans="1:2" ht="12.75">
      <c r="A56" s="2"/>
      <c r="B56" s="24"/>
    </row>
    <row r="57" spans="1:2" ht="12.75">
      <c r="A57" s="2"/>
      <c r="B57" s="24"/>
    </row>
    <row r="58" spans="1:2" ht="12.75">
      <c r="A58" s="2"/>
      <c r="B58" s="24"/>
    </row>
    <row r="59" spans="1:2" ht="12.75">
      <c r="A59" s="2"/>
      <c r="B59" s="24"/>
    </row>
    <row r="60" spans="1:2" ht="12.75">
      <c r="A60" s="2"/>
      <c r="B60" s="24"/>
    </row>
    <row r="61" spans="1:2" ht="12.75">
      <c r="A61" s="2"/>
      <c r="B61" s="24"/>
    </row>
  </sheetData>
  <sheetProtection/>
  <mergeCells count="1">
    <mergeCell ref="A41:H41"/>
  </mergeCells>
  <printOptions/>
  <pageMargins left="0.3937007874015748" right="0.35433070866141736" top="0.4724409448818898" bottom="0.2755905511811024" header="0.31496062992125984" footer="0.196850393700787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64"/>
  <sheetViews>
    <sheetView showGridLines="0" zoomScale="75" zoomScaleNormal="75" zoomScaleSheetLayoutView="100" zoomScalePageLayoutView="0" workbookViewId="0" topLeftCell="A13">
      <selection activeCell="M34" sqref="M34"/>
    </sheetView>
  </sheetViews>
  <sheetFormatPr defaultColWidth="9.140625" defaultRowHeight="12.75"/>
  <cols>
    <col min="1" max="1" width="24.7109375" style="0" customWidth="1"/>
    <col min="2" max="2" width="4.57421875" style="0" customWidth="1"/>
    <col min="3" max="3" width="12.00390625" style="0" customWidth="1"/>
    <col min="4" max="4" width="11.00390625" style="0" customWidth="1"/>
    <col min="5" max="5" width="4.00390625" style="33" customWidth="1"/>
    <col min="6" max="6" width="11.00390625" style="0" customWidth="1"/>
    <col min="7" max="7" width="3.28125" style="33" customWidth="1"/>
    <col min="8" max="8" width="10.57421875" style="0" customWidth="1"/>
    <col min="9" max="9" width="2.28125" style="33" customWidth="1"/>
    <col min="10" max="10" width="11.00390625" style="0" customWidth="1"/>
    <col min="13" max="13" width="11.140625" style="0" bestFit="1" customWidth="1"/>
  </cols>
  <sheetData>
    <row r="1" spans="1:3" ht="12.75">
      <c r="A1" s="19" t="s">
        <v>0</v>
      </c>
      <c r="B1" s="19"/>
      <c r="C1" s="19"/>
    </row>
    <row r="2" spans="1:3" ht="12.75">
      <c r="A2" s="19" t="s">
        <v>76</v>
      </c>
      <c r="B2" s="19"/>
      <c r="C2" s="19"/>
    </row>
    <row r="3" ht="12.75">
      <c r="K3" t="s">
        <v>81</v>
      </c>
    </row>
    <row r="4" spans="1:3" ht="12.75">
      <c r="A4" s="20" t="s">
        <v>42</v>
      </c>
      <c r="B4" s="20"/>
      <c r="C4" s="20"/>
    </row>
    <row r="5" spans="1:3" ht="12.75">
      <c r="A5" s="20" t="s">
        <v>103</v>
      </c>
      <c r="B5" s="20"/>
      <c r="C5" s="20"/>
    </row>
    <row r="6" spans="1:3" ht="6.75" customHeight="1">
      <c r="A6" s="20"/>
      <c r="B6" s="20"/>
      <c r="C6" s="20"/>
    </row>
    <row r="7" spans="1:10" s="51" customFormat="1" ht="25.5" customHeight="1">
      <c r="A7" s="49" t="s">
        <v>43</v>
      </c>
      <c r="B7" s="50"/>
      <c r="C7" s="50"/>
      <c r="D7" s="97" t="s">
        <v>3</v>
      </c>
      <c r="E7" s="97"/>
      <c r="F7" s="97" t="s">
        <v>4</v>
      </c>
      <c r="G7" s="97"/>
      <c r="H7" s="97" t="s">
        <v>5</v>
      </c>
      <c r="I7" s="97"/>
      <c r="J7" s="48" t="s">
        <v>6</v>
      </c>
    </row>
    <row r="8" ht="6.75" customHeight="1"/>
    <row r="9" spans="1:3" ht="12.75">
      <c r="A9" s="7" t="s">
        <v>44</v>
      </c>
      <c r="B9" s="7"/>
      <c r="C9" s="7"/>
    </row>
    <row r="10" ht="6" customHeight="1"/>
    <row r="11" spans="1:10" ht="12.75">
      <c r="A11" s="74" t="s">
        <v>88</v>
      </c>
      <c r="B11" s="13"/>
      <c r="C11" s="13"/>
      <c r="D11" s="35">
        <v>4831.85</v>
      </c>
      <c r="E11" s="36"/>
      <c r="F11" s="35" t="s">
        <v>81</v>
      </c>
      <c r="G11" s="36"/>
      <c r="H11" s="35"/>
      <c r="I11" s="36"/>
      <c r="J11" s="35">
        <f>SUM(D11:I11)</f>
        <v>4831.85</v>
      </c>
    </row>
    <row r="12" spans="1:10" ht="12.75">
      <c r="A12" s="74" t="s">
        <v>89</v>
      </c>
      <c r="B12" s="13"/>
      <c r="C12" s="13"/>
      <c r="D12" s="35">
        <v>1207.96</v>
      </c>
      <c r="E12" s="36"/>
      <c r="F12" s="35"/>
      <c r="G12" s="36"/>
      <c r="H12" s="35"/>
      <c r="I12" s="36"/>
      <c r="J12" s="35">
        <f>SUM(D12:I12)</f>
        <v>1207.96</v>
      </c>
    </row>
    <row r="13" spans="1:10" ht="12.75">
      <c r="A13" s="74" t="s">
        <v>81</v>
      </c>
      <c r="B13" s="13"/>
      <c r="C13" s="13"/>
      <c r="D13" s="35"/>
      <c r="E13" s="36"/>
      <c r="F13" s="35"/>
      <c r="G13" s="36"/>
      <c r="H13" s="35"/>
      <c r="I13" s="36"/>
      <c r="J13" s="35">
        <f>SUM(D13:I13)</f>
        <v>0</v>
      </c>
    </row>
    <row r="14" spans="1:10" ht="13.5" customHeight="1">
      <c r="A14" s="74" t="s">
        <v>90</v>
      </c>
      <c r="B14" s="13"/>
      <c r="C14" s="13"/>
      <c r="E14" s="36"/>
      <c r="F14" s="35">
        <v>2212.29</v>
      </c>
      <c r="G14" s="36"/>
      <c r="H14" s="35"/>
      <c r="I14" s="36"/>
      <c r="J14" s="35">
        <f>SUM(E14:I14)</f>
        <v>2212.29</v>
      </c>
    </row>
    <row r="15" spans="1:10" ht="13.5" customHeight="1">
      <c r="A15" s="74" t="s">
        <v>91</v>
      </c>
      <c r="B15" s="13"/>
      <c r="C15" s="13"/>
      <c r="D15" s="35" t="s">
        <v>81</v>
      </c>
      <c r="E15" s="36"/>
      <c r="F15" s="35">
        <v>0</v>
      </c>
      <c r="G15" s="36"/>
      <c r="H15" s="35"/>
      <c r="I15" s="36"/>
      <c r="J15" s="39">
        <f>SUM(D15:I15)</f>
        <v>0</v>
      </c>
    </row>
    <row r="16" spans="1:11" ht="12.75" customHeight="1" thickBot="1">
      <c r="A16" s="13"/>
      <c r="B16" s="13"/>
      <c r="C16" s="13"/>
      <c r="D16" s="43">
        <f>SUM(D11:D15)</f>
        <v>6039.81</v>
      </c>
      <c r="E16" s="36"/>
      <c r="F16" s="43">
        <f>SUM(F11:F15)</f>
        <v>2212.29</v>
      </c>
      <c r="G16" s="36"/>
      <c r="H16" s="43">
        <v>0</v>
      </c>
      <c r="I16" s="36"/>
      <c r="J16" s="41">
        <f>SUM(J11:J15)</f>
        <v>8252.1</v>
      </c>
      <c r="K16" s="34" t="s">
        <v>81</v>
      </c>
    </row>
    <row r="17" spans="1:10" ht="12" customHeight="1" thickTop="1">
      <c r="A17" s="7" t="s">
        <v>45</v>
      </c>
      <c r="B17" s="7"/>
      <c r="C17" s="7"/>
      <c r="D17" s="35"/>
      <c r="E17" s="36"/>
      <c r="F17" s="35"/>
      <c r="G17" s="36"/>
      <c r="H17" s="35"/>
      <c r="I17" s="36"/>
      <c r="J17" s="35"/>
    </row>
    <row r="18" spans="1:10" ht="12.75" customHeight="1">
      <c r="A18" s="13" t="s">
        <v>92</v>
      </c>
      <c r="B18" s="13"/>
      <c r="C18" s="13"/>
      <c r="D18" s="35">
        <v>1234.25</v>
      </c>
      <c r="E18" s="36"/>
      <c r="F18" s="35"/>
      <c r="G18" s="36"/>
      <c r="H18" s="35"/>
      <c r="I18" s="36"/>
      <c r="J18" s="35">
        <f>SUM(D18:I18)</f>
        <v>1234.25</v>
      </c>
    </row>
    <row r="19" spans="1:10" ht="7.5" customHeight="1">
      <c r="A19" s="14"/>
      <c r="B19" s="14"/>
      <c r="C19" s="14"/>
      <c r="D19" s="35"/>
      <c r="E19" s="36"/>
      <c r="F19" s="35"/>
      <c r="G19" s="36"/>
      <c r="H19" s="35"/>
      <c r="I19" s="36"/>
      <c r="J19" s="39"/>
    </row>
    <row r="20" spans="1:10" ht="13.5" customHeight="1" thickBot="1">
      <c r="A20" s="13"/>
      <c r="B20" s="13"/>
      <c r="C20" s="13"/>
      <c r="D20" s="43">
        <f>SUM(D18:D19)</f>
        <v>1234.25</v>
      </c>
      <c r="E20" s="43" t="s">
        <v>81</v>
      </c>
      <c r="F20" s="43">
        <f>SUM(F19)</f>
        <v>0</v>
      </c>
      <c r="G20" s="43" t="s">
        <v>81</v>
      </c>
      <c r="H20" s="43">
        <f>SUM(H19)</f>
        <v>0</v>
      </c>
      <c r="I20" s="36"/>
      <c r="J20" s="41">
        <f>SUM(J18:J19)</f>
        <v>1234.25</v>
      </c>
    </row>
    <row r="21" spans="1:10" ht="12.75" customHeight="1" thickTop="1">
      <c r="A21" s="13"/>
      <c r="B21" s="13"/>
      <c r="C21" s="13"/>
      <c r="D21" s="35"/>
      <c r="E21" s="36"/>
      <c r="F21" s="35"/>
      <c r="G21" s="36"/>
      <c r="H21" s="35"/>
      <c r="I21" s="36"/>
      <c r="J21" s="35"/>
    </row>
    <row r="22" spans="1:10" ht="12.75" customHeight="1">
      <c r="A22" s="27" t="s">
        <v>46</v>
      </c>
      <c r="B22" s="26"/>
      <c r="C22" s="26"/>
      <c r="D22" s="44"/>
      <c r="E22" s="45"/>
      <c r="F22" s="35"/>
      <c r="G22" s="36"/>
      <c r="H22" s="35"/>
      <c r="I22" s="36"/>
      <c r="J22" s="35"/>
    </row>
    <row r="23" spans="1:10" ht="12" customHeight="1">
      <c r="A23" s="13" t="s">
        <v>47</v>
      </c>
      <c r="B23" s="13"/>
      <c r="C23" s="13"/>
      <c r="D23" s="35">
        <v>1033</v>
      </c>
      <c r="E23" s="36"/>
      <c r="F23" s="35">
        <v>0</v>
      </c>
      <c r="G23" s="36"/>
      <c r="H23" s="35"/>
      <c r="I23" s="36"/>
      <c r="J23" s="39">
        <f>SUM(D23:H23)</f>
        <v>1033</v>
      </c>
    </row>
    <row r="24" spans="1:10" ht="13.5" customHeight="1" thickBot="1">
      <c r="A24" s="13"/>
      <c r="B24" s="13"/>
      <c r="C24" s="13"/>
      <c r="D24" s="43">
        <f>SUM(D23)</f>
        <v>1033</v>
      </c>
      <c r="E24" s="36"/>
      <c r="F24" s="43">
        <v>0</v>
      </c>
      <c r="G24" s="36"/>
      <c r="H24" s="43">
        <v>0</v>
      </c>
      <c r="I24" s="36"/>
      <c r="J24" s="41">
        <f>SUM(D24:H24)</f>
        <v>1033</v>
      </c>
    </row>
    <row r="25" spans="1:10" ht="13.5" customHeight="1" thickTop="1">
      <c r="A25" s="7" t="s">
        <v>48</v>
      </c>
      <c r="B25" s="7"/>
      <c r="C25" s="7"/>
      <c r="D25" s="35"/>
      <c r="E25" s="36"/>
      <c r="F25" s="35"/>
      <c r="G25" s="36"/>
      <c r="H25" s="35"/>
      <c r="I25" s="36"/>
      <c r="J25" s="35"/>
    </row>
    <row r="26" spans="1:10" ht="12.75" customHeight="1">
      <c r="A26" s="76" t="s">
        <v>49</v>
      </c>
      <c r="B26" s="14"/>
      <c r="C26" s="14"/>
      <c r="D26" s="39">
        <v>0.12</v>
      </c>
      <c r="E26" s="36"/>
      <c r="F26" s="39"/>
      <c r="G26" s="36"/>
      <c r="H26" s="39">
        <v>244.91</v>
      </c>
      <c r="I26" s="36"/>
      <c r="J26" s="39">
        <f>SUM(D26:H26)</f>
        <v>245.03</v>
      </c>
    </row>
    <row r="27" spans="4:10" ht="12" customHeight="1" thickBot="1">
      <c r="D27" s="90">
        <f>SUM(D26)</f>
        <v>0.12</v>
      </c>
      <c r="E27" s="90" t="s">
        <v>81</v>
      </c>
      <c r="F27" s="90">
        <f>SUM(F26)</f>
        <v>0</v>
      </c>
      <c r="G27" s="90" t="s">
        <v>81</v>
      </c>
      <c r="H27" s="90">
        <f>SUM(H26)</f>
        <v>244.91</v>
      </c>
      <c r="I27" s="91"/>
      <c r="J27" s="90">
        <f>J26</f>
        <v>245.03</v>
      </c>
    </row>
    <row r="28" spans="1:12" ht="13.5" thickTop="1">
      <c r="A28" s="67" t="s">
        <v>82</v>
      </c>
      <c r="D28" s="92"/>
      <c r="E28" s="36"/>
      <c r="F28" s="35"/>
      <c r="G28" s="36"/>
      <c r="H28" s="35"/>
      <c r="I28" s="36"/>
      <c r="J28" s="92"/>
      <c r="L28" s="63"/>
    </row>
    <row r="29" spans="1:10" ht="13.5" customHeight="1">
      <c r="A29" t="s">
        <v>81</v>
      </c>
      <c r="D29" s="89" t="s">
        <v>81</v>
      </c>
      <c r="E29" s="91"/>
      <c r="F29" s="3" t="s">
        <v>81</v>
      </c>
      <c r="G29" s="91" t="s">
        <v>81</v>
      </c>
      <c r="H29" s="92"/>
      <c r="I29" s="91"/>
      <c r="J29" s="92">
        <f>SUM(D29:H29)</f>
        <v>0</v>
      </c>
    </row>
    <row r="30" spans="4:10" ht="13.5" customHeight="1" thickBot="1">
      <c r="D30" s="88">
        <f>SUM(D29:D29)</f>
        <v>0</v>
      </c>
      <c r="E30" s="87">
        <f>SUM(E29:E29)</f>
        <v>0</v>
      </c>
      <c r="F30" s="88">
        <f>SUM(F29:F29)</f>
        <v>0</v>
      </c>
      <c r="G30" s="87">
        <f>SUM(G29:G29)</f>
        <v>0</v>
      </c>
      <c r="H30" s="87">
        <f>SUM(H29:H29)</f>
        <v>0</v>
      </c>
      <c r="I30" s="93" t="s">
        <v>81</v>
      </c>
      <c r="J30" s="87">
        <f>SUM(D30:I30)</f>
        <v>0</v>
      </c>
    </row>
    <row r="31" spans="4:10" ht="9" customHeight="1" thickTop="1">
      <c r="D31" s="91"/>
      <c r="E31" s="91"/>
      <c r="F31" s="91"/>
      <c r="G31" s="91"/>
      <c r="H31" s="91"/>
      <c r="I31" s="91"/>
      <c r="J31" s="91"/>
    </row>
    <row r="32" spans="4:10" ht="13.5" customHeight="1">
      <c r="D32" s="92"/>
      <c r="E32" s="91"/>
      <c r="F32" s="92"/>
      <c r="G32" s="91"/>
      <c r="H32" s="92"/>
      <c r="I32" s="91"/>
      <c r="J32" s="92"/>
    </row>
    <row r="33" spans="1:10" ht="13.5" thickBot="1">
      <c r="A33" s="7" t="s">
        <v>17</v>
      </c>
      <c r="B33" s="7"/>
      <c r="C33" s="7"/>
      <c r="D33" s="41">
        <f>D16+D20+D24+D27+D30</f>
        <v>8307.180000000002</v>
      </c>
      <c r="E33" s="41" t="s">
        <v>81</v>
      </c>
      <c r="F33" s="41">
        <f>F16+F20+F24+F27+F30</f>
        <v>2212.29</v>
      </c>
      <c r="G33" s="41" t="s">
        <v>81</v>
      </c>
      <c r="H33" s="41">
        <f>H16+H20+H24+H27+H30</f>
        <v>244.91</v>
      </c>
      <c r="I33" s="41" t="s">
        <v>81</v>
      </c>
      <c r="J33" s="41">
        <f>SUM(D33:H33)</f>
        <v>10764.380000000001</v>
      </c>
    </row>
    <row r="34" spans="4:10" ht="13.5" thickTop="1">
      <c r="D34" s="92"/>
      <c r="E34" s="91"/>
      <c r="F34" s="92"/>
      <c r="G34" s="91"/>
      <c r="H34" s="92"/>
      <c r="I34" s="91"/>
      <c r="J34" s="92"/>
    </row>
    <row r="35" spans="1:9" ht="15.75">
      <c r="A35" s="8" t="s">
        <v>50</v>
      </c>
      <c r="D35" s="35"/>
      <c r="E35" s="36"/>
      <c r="F35" s="35"/>
      <c r="G35" s="36"/>
      <c r="H35" s="35"/>
      <c r="I35" s="36"/>
    </row>
    <row r="36" spans="1:10" ht="12.75">
      <c r="A36" s="27" t="s">
        <v>51</v>
      </c>
      <c r="B36" s="17"/>
      <c r="C36" s="17"/>
      <c r="D36" s="92">
        <v>70</v>
      </c>
      <c r="E36" s="45"/>
      <c r="F36" s="35"/>
      <c r="G36" s="36"/>
      <c r="H36" s="35"/>
      <c r="I36" s="36"/>
      <c r="J36" s="35">
        <f>SUM(D36:H36)</f>
        <v>70</v>
      </c>
    </row>
    <row r="37" spans="1:10" ht="11.25" customHeight="1" thickBot="1">
      <c r="A37" s="13"/>
      <c r="D37" s="43">
        <f>SUM(D36)</f>
        <v>70</v>
      </c>
      <c r="E37" s="43" t="s">
        <v>81</v>
      </c>
      <c r="F37" s="43" t="s">
        <v>81</v>
      </c>
      <c r="G37" s="43" t="s">
        <v>81</v>
      </c>
      <c r="H37" s="43" t="s">
        <v>81</v>
      </c>
      <c r="I37" s="43" t="s">
        <v>81</v>
      </c>
      <c r="J37" s="43">
        <f>SUM(J36)</f>
        <v>70</v>
      </c>
    </row>
    <row r="38" spans="1:10" ht="13.5" thickTop="1">
      <c r="A38" s="13"/>
      <c r="D38" s="35"/>
      <c r="E38" s="36"/>
      <c r="F38" s="35"/>
      <c r="G38" s="36"/>
      <c r="H38" s="35"/>
      <c r="I38" s="36"/>
      <c r="J38" s="35"/>
    </row>
    <row r="39" spans="1:10" ht="11.25" customHeight="1">
      <c r="A39" s="28" t="s">
        <v>52</v>
      </c>
      <c r="D39" s="35"/>
      <c r="E39" s="36"/>
      <c r="F39" s="35"/>
      <c r="G39" s="36"/>
      <c r="H39" s="35"/>
      <c r="I39" s="36"/>
      <c r="J39" s="35"/>
    </row>
    <row r="40" spans="1:10" ht="13.5" customHeight="1">
      <c r="A40" s="74" t="s">
        <v>53</v>
      </c>
      <c r="D40" s="35"/>
      <c r="E40" s="36"/>
      <c r="F40" s="35"/>
      <c r="G40" s="36"/>
      <c r="H40" s="35"/>
      <c r="I40" s="36"/>
      <c r="J40" s="35"/>
    </row>
    <row r="41" spans="1:10" ht="12.75" customHeight="1">
      <c r="A41" s="74" t="s">
        <v>54</v>
      </c>
      <c r="D41" s="35">
        <v>5271</v>
      </c>
      <c r="E41" s="36"/>
      <c r="F41" s="35"/>
      <c r="G41" s="36"/>
      <c r="H41" s="35"/>
      <c r="I41" s="36"/>
      <c r="J41" s="35">
        <f aca="true" t="shared" si="0" ref="J41:J46">SUM(D41:H41)</f>
        <v>5271</v>
      </c>
    </row>
    <row r="42" spans="1:10" ht="15" customHeight="1">
      <c r="A42" s="74" t="s">
        <v>55</v>
      </c>
      <c r="D42" s="35">
        <v>240</v>
      </c>
      <c r="E42" s="36"/>
      <c r="F42" s="35"/>
      <c r="G42" s="36"/>
      <c r="H42" s="35"/>
      <c r="I42" s="36"/>
      <c r="J42" s="35">
        <f t="shared" si="0"/>
        <v>240</v>
      </c>
    </row>
    <row r="43" spans="1:10" ht="12.75">
      <c r="A43" s="74" t="s">
        <v>56</v>
      </c>
      <c r="D43" s="35">
        <f>654.14+203.47</f>
        <v>857.61</v>
      </c>
      <c r="E43" s="36"/>
      <c r="F43" s="35"/>
      <c r="G43" s="36"/>
      <c r="H43" s="35"/>
      <c r="I43" s="36"/>
      <c r="J43" s="35">
        <f t="shared" si="0"/>
        <v>857.61</v>
      </c>
    </row>
    <row r="44" spans="1:14" ht="12" customHeight="1">
      <c r="A44" s="74" t="s">
        <v>94</v>
      </c>
      <c r="D44" s="35">
        <f>313.8+210</f>
        <v>523.8</v>
      </c>
      <c r="E44" s="36"/>
      <c r="F44" s="35" t="s">
        <v>81</v>
      </c>
      <c r="G44" s="36"/>
      <c r="H44" s="35"/>
      <c r="I44" s="36"/>
      <c r="J44" s="35">
        <f t="shared" si="0"/>
        <v>523.8</v>
      </c>
      <c r="N44" t="s">
        <v>81</v>
      </c>
    </row>
    <row r="45" spans="1:10" s="13" customFormat="1" ht="12.75">
      <c r="A45" s="74" t="s">
        <v>96</v>
      </c>
      <c r="B45"/>
      <c r="C45"/>
      <c r="D45" s="35">
        <v>76</v>
      </c>
      <c r="E45" s="91"/>
      <c r="F45" s="92"/>
      <c r="G45" s="91"/>
      <c r="H45" s="92"/>
      <c r="I45" s="91"/>
      <c r="J45" s="39"/>
    </row>
    <row r="46" spans="1:10" ht="13.5" customHeight="1" thickBot="1">
      <c r="A46" s="13"/>
      <c r="D46" s="43">
        <f>SUM(D41:D45)</f>
        <v>6968.41</v>
      </c>
      <c r="E46" s="43" t="s">
        <v>81</v>
      </c>
      <c r="F46" s="43">
        <f>SUM(F41:F45)</f>
        <v>0</v>
      </c>
      <c r="G46" s="43" t="s">
        <v>81</v>
      </c>
      <c r="H46" s="43">
        <f>SUM(H41:H45)</f>
        <v>0</v>
      </c>
      <c r="I46" s="36"/>
      <c r="J46" s="41">
        <f t="shared" si="0"/>
        <v>6968.41</v>
      </c>
    </row>
    <row r="47" spans="1:10" ht="13.5" thickTop="1">
      <c r="A47" s="13"/>
      <c r="D47" s="35"/>
      <c r="E47" s="36"/>
      <c r="F47" s="35"/>
      <c r="G47" s="36"/>
      <c r="H47" s="35"/>
      <c r="I47" s="36"/>
      <c r="J47" s="35"/>
    </row>
    <row r="48" spans="1:10" ht="12.75">
      <c r="A48" s="28" t="s">
        <v>57</v>
      </c>
      <c r="D48" s="35">
        <v>133</v>
      </c>
      <c r="E48" s="36"/>
      <c r="F48" s="35"/>
      <c r="G48" s="36"/>
      <c r="H48" s="35"/>
      <c r="I48" s="36"/>
      <c r="J48" s="35">
        <f>SUM(D48:I48)</f>
        <v>133</v>
      </c>
    </row>
    <row r="49" spans="1:10" ht="13.5" thickBot="1">
      <c r="A49" s="25" t="s">
        <v>58</v>
      </c>
      <c r="B49" s="16"/>
      <c r="C49" s="16"/>
      <c r="D49" s="43">
        <f>SUM(D48)</f>
        <v>133</v>
      </c>
      <c r="E49" s="36"/>
      <c r="F49" s="43">
        <v>0</v>
      </c>
      <c r="G49" s="36"/>
      <c r="H49" s="43">
        <v>0</v>
      </c>
      <c r="I49" s="36"/>
      <c r="J49" s="43">
        <f>SUM(D49:H49)</f>
        <v>133</v>
      </c>
    </row>
    <row r="50" spans="4:10" ht="13.5" thickTop="1">
      <c r="D50" s="92"/>
      <c r="E50" s="91"/>
      <c r="F50" s="92"/>
      <c r="G50" s="91"/>
      <c r="H50" s="92"/>
      <c r="I50" s="91"/>
      <c r="J50" s="92"/>
    </row>
    <row r="51" spans="1:10" ht="12.75">
      <c r="A51" s="67" t="s">
        <v>83</v>
      </c>
      <c r="D51" s="92"/>
      <c r="E51" s="91"/>
      <c r="F51" s="92"/>
      <c r="G51" s="91"/>
      <c r="H51" s="92"/>
      <c r="I51" s="91"/>
      <c r="J51" s="92"/>
    </row>
    <row r="52" spans="1:12" ht="12.75">
      <c r="A52" t="s">
        <v>93</v>
      </c>
      <c r="D52" s="92">
        <v>0</v>
      </c>
      <c r="E52" s="91"/>
      <c r="F52" s="92"/>
      <c r="G52" s="91"/>
      <c r="H52" s="92"/>
      <c r="I52" s="91"/>
      <c r="J52" s="92">
        <f>SUM(D52:I52)</f>
        <v>0</v>
      </c>
      <c r="L52" s="34" t="s">
        <v>81</v>
      </c>
    </row>
    <row r="53" spans="4:10" ht="13.5" thickBot="1">
      <c r="D53" s="90">
        <f>SUM(D52)</f>
        <v>0</v>
      </c>
      <c r="E53" s="91"/>
      <c r="F53" s="90">
        <f>SUM(F50:F52)</f>
        <v>0</v>
      </c>
      <c r="G53" s="91"/>
      <c r="H53" s="90">
        <v>0</v>
      </c>
      <c r="I53" s="91"/>
      <c r="J53" s="94">
        <f>SUM(D53:H53)</f>
        <v>0</v>
      </c>
    </row>
    <row r="54" spans="1:10" ht="13.5" thickTop="1">
      <c r="A54" s="67" t="s">
        <v>84</v>
      </c>
      <c r="D54" s="92"/>
      <c r="E54" s="91"/>
      <c r="F54" s="92"/>
      <c r="G54" s="91"/>
      <c r="H54" s="92"/>
      <c r="I54" s="91"/>
      <c r="J54" s="92"/>
    </row>
    <row r="55" spans="1:10" ht="12.75">
      <c r="A55" s="81" t="s">
        <v>99</v>
      </c>
      <c r="D55" s="92">
        <v>22.8</v>
      </c>
      <c r="E55" s="91"/>
      <c r="F55" s="92" t="s">
        <v>81</v>
      </c>
      <c r="G55" s="91"/>
      <c r="H55" s="92"/>
      <c r="I55" s="91"/>
      <c r="J55" s="92">
        <f>SUM(D55:H55)</f>
        <v>22.8</v>
      </c>
    </row>
    <row r="56" spans="1:10" ht="12.75">
      <c r="A56" s="81" t="s">
        <v>97</v>
      </c>
      <c r="D56" s="92">
        <v>54.8</v>
      </c>
      <c r="E56" s="91"/>
      <c r="F56" s="92" t="s">
        <v>81</v>
      </c>
      <c r="G56" s="91"/>
      <c r="H56" s="92"/>
      <c r="I56" s="91"/>
      <c r="J56" s="92">
        <f>SUM(D56:H56)</f>
        <v>54.8</v>
      </c>
    </row>
    <row r="57" spans="1:10" ht="12.75">
      <c r="A57" s="81" t="s">
        <v>98</v>
      </c>
      <c r="D57" s="92">
        <v>80.4</v>
      </c>
      <c r="E57" s="91"/>
      <c r="F57" s="92"/>
      <c r="G57" s="91"/>
      <c r="H57" s="92"/>
      <c r="I57" s="91"/>
      <c r="J57" s="92">
        <f>SUM(D57:H57)</f>
        <v>80.4</v>
      </c>
    </row>
    <row r="58" spans="1:10" ht="12.75">
      <c r="A58" s="65" t="s">
        <v>100</v>
      </c>
      <c r="D58" s="92">
        <v>74.83</v>
      </c>
      <c r="E58" s="91"/>
      <c r="F58" s="92" t="s">
        <v>81</v>
      </c>
      <c r="G58" s="91"/>
      <c r="H58" s="92"/>
      <c r="I58" s="91"/>
      <c r="J58" s="92">
        <f>SUM(D58:H58)</f>
        <v>74.83</v>
      </c>
    </row>
    <row r="59" spans="4:10" ht="13.5" thickBot="1">
      <c r="D59" s="87">
        <f aca="true" t="shared" si="1" ref="D59:J59">SUM(D55:D58)</f>
        <v>232.82999999999998</v>
      </c>
      <c r="E59" s="87">
        <f t="shared" si="1"/>
        <v>0</v>
      </c>
      <c r="F59" s="87">
        <f t="shared" si="1"/>
        <v>0</v>
      </c>
      <c r="G59" s="87">
        <f t="shared" si="1"/>
        <v>0</v>
      </c>
      <c r="H59" s="87">
        <f t="shared" si="1"/>
        <v>0</v>
      </c>
      <c r="I59" s="87">
        <f t="shared" si="1"/>
        <v>0</v>
      </c>
      <c r="J59" s="87">
        <f t="shared" si="1"/>
        <v>232.82999999999998</v>
      </c>
    </row>
    <row r="60" spans="1:13" ht="13.5" thickTop="1">
      <c r="A60" s="15" t="s">
        <v>59</v>
      </c>
      <c r="D60" s="92"/>
      <c r="E60" s="91"/>
      <c r="F60" s="92"/>
      <c r="G60" s="91"/>
      <c r="H60" s="92"/>
      <c r="I60" s="91"/>
      <c r="J60" s="92"/>
      <c r="M60" s="63" t="s">
        <v>81</v>
      </c>
    </row>
    <row r="61" spans="4:18" ht="12.75">
      <c r="D61" s="95">
        <f>D36+D46+D49+D53+D59</f>
        <v>7404.24</v>
      </c>
      <c r="E61" s="95" t="s">
        <v>81</v>
      </c>
      <c r="F61" s="95">
        <f>F46+F49+F53+F59</f>
        <v>0</v>
      </c>
      <c r="G61" s="95" t="s">
        <v>81</v>
      </c>
      <c r="H61" s="95">
        <f>H46+H49+H53+H59</f>
        <v>0</v>
      </c>
      <c r="I61" s="95" t="s">
        <v>81</v>
      </c>
      <c r="J61" s="95">
        <f>SUM(D61:H61)</f>
        <v>7404.24</v>
      </c>
      <c r="K61" s="95"/>
      <c r="L61" s="95"/>
      <c r="M61" s="95" t="s">
        <v>81</v>
      </c>
      <c r="N61" s="95"/>
      <c r="O61" s="95"/>
      <c r="P61" s="95"/>
      <c r="Q61" s="95"/>
      <c r="R61" s="95"/>
    </row>
    <row r="62" spans="2:10" ht="13.5" thickBot="1">
      <c r="B62" s="64"/>
      <c r="C62" s="64"/>
      <c r="D62" s="41"/>
      <c r="E62" s="36"/>
      <c r="F62" s="41"/>
      <c r="G62" s="36"/>
      <c r="H62" s="41"/>
      <c r="I62" s="36"/>
      <c r="J62" s="41"/>
    </row>
    <row r="63" ht="13.5" thickTop="1"/>
    <row r="64" spans="4:10" ht="12.75">
      <c r="D64" s="64"/>
      <c r="E64" s="64"/>
      <c r="F64" s="64" t="s">
        <v>60</v>
      </c>
      <c r="G64" s="64"/>
      <c r="H64" s="64"/>
      <c r="I64" s="64"/>
      <c r="J64" s="70" t="s">
        <v>81</v>
      </c>
    </row>
  </sheetData>
  <sheetProtection/>
  <mergeCells count="3">
    <mergeCell ref="D7:E7"/>
    <mergeCell ref="H7:I7"/>
    <mergeCell ref="F7:G7"/>
  </mergeCells>
  <printOptions/>
  <pageMargins left="0.3937007874015748" right="0.35433070866141736" top="0.3937007874015748" bottom="0.3937007874015748" header="0.31496062992125984" footer="0.196850393700787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52"/>
  <sheetViews>
    <sheetView showGridLines="0" tabSelected="1" zoomScale="75" zoomScaleNormal="75" zoomScalePageLayoutView="0" workbookViewId="0" topLeftCell="A7">
      <selection activeCell="G39" sqref="G39"/>
    </sheetView>
  </sheetViews>
  <sheetFormatPr defaultColWidth="9.140625" defaultRowHeight="12.75"/>
  <cols>
    <col min="1" max="1" width="9.7109375" style="0" bestFit="1" customWidth="1"/>
    <col min="4" max="4" width="11.28125" style="0" customWidth="1"/>
    <col min="5" max="5" width="10.140625" style="0" customWidth="1"/>
    <col min="6" max="6" width="11.421875" style="0" customWidth="1"/>
    <col min="7" max="7" width="10.140625" style="0" customWidth="1"/>
    <col min="8" max="8" width="11.28125" style="0" customWidth="1"/>
    <col min="9" max="9" width="10.8515625" style="0" bestFit="1" customWidth="1"/>
    <col min="10" max="10" width="12.140625" style="0" customWidth="1"/>
  </cols>
  <sheetData>
    <row r="1" spans="1:4" ht="12.75">
      <c r="A1" s="19" t="s">
        <v>81</v>
      </c>
      <c r="B1" s="7"/>
      <c r="C1" s="7"/>
      <c r="D1" s="7"/>
    </row>
    <row r="2" ht="12.75">
      <c r="A2" s="19"/>
    </row>
    <row r="3" ht="12.75">
      <c r="A3" s="19" t="s">
        <v>76</v>
      </c>
    </row>
    <row r="4" ht="12.75">
      <c r="A4" s="19"/>
    </row>
    <row r="5" ht="12.75">
      <c r="A5" s="20" t="s">
        <v>42</v>
      </c>
    </row>
    <row r="6" ht="12.75">
      <c r="A6" s="21"/>
    </row>
    <row r="7" ht="12.75">
      <c r="A7" s="20" t="s">
        <v>103</v>
      </c>
    </row>
    <row r="8" ht="9" customHeight="1">
      <c r="A8" s="20"/>
    </row>
    <row r="9" spans="1:2" ht="12.75">
      <c r="A9" s="7" t="s">
        <v>77</v>
      </c>
      <c r="B9" s="13"/>
    </row>
    <row r="10" ht="6.75" customHeight="1">
      <c r="B10" s="13"/>
    </row>
    <row r="11" spans="1:8" ht="13.5" customHeight="1">
      <c r="A11" s="3" t="s">
        <v>61</v>
      </c>
      <c r="B11" s="3"/>
      <c r="C11" s="3"/>
      <c r="D11" s="3"/>
      <c r="E11" s="3"/>
      <c r="F11" s="3"/>
      <c r="G11" s="3"/>
      <c r="H11" s="3"/>
    </row>
    <row r="12" spans="1:8" ht="12.75">
      <c r="A12" s="3" t="s">
        <v>62</v>
      </c>
      <c r="B12" s="3"/>
      <c r="C12" s="3"/>
      <c r="D12" s="3"/>
      <c r="E12" s="3"/>
      <c r="F12" s="3"/>
      <c r="G12" s="3"/>
      <c r="H12" s="3"/>
    </row>
    <row r="13" spans="6:7" ht="13.5" customHeight="1">
      <c r="F13" s="3"/>
      <c r="G13" s="73">
        <v>2021</v>
      </c>
    </row>
    <row r="14" ht="12.75">
      <c r="A14" s="7" t="s">
        <v>63</v>
      </c>
    </row>
    <row r="15" ht="6.75" customHeight="1"/>
    <row r="16" spans="1:8" ht="12.75">
      <c r="A16" s="13" t="s">
        <v>64</v>
      </c>
      <c r="G16" s="56">
        <v>769.19</v>
      </c>
      <c r="H16" t="s">
        <v>81</v>
      </c>
    </row>
    <row r="17" spans="1:8" ht="12.75">
      <c r="A17" s="13" t="s">
        <v>65</v>
      </c>
      <c r="G17" s="56">
        <v>8868.94</v>
      </c>
      <c r="H17" t="s">
        <v>81</v>
      </c>
    </row>
    <row r="18" ht="6" customHeight="1">
      <c r="G18" s="56"/>
    </row>
    <row r="19" spans="1:8" ht="13.5" thickBot="1">
      <c r="A19" s="67" t="s">
        <v>106</v>
      </c>
      <c r="G19" s="57">
        <f>SUM(G16:G18)</f>
        <v>9638.130000000001</v>
      </c>
      <c r="H19" t="s">
        <v>81</v>
      </c>
    </row>
    <row r="20" ht="8.25" customHeight="1" thickTop="1">
      <c r="J20" t="s">
        <v>81</v>
      </c>
    </row>
    <row r="21" spans="1:3" ht="16.5" customHeight="1">
      <c r="A21" s="7" t="s">
        <v>79</v>
      </c>
      <c r="B21" s="7"/>
      <c r="C21" s="7"/>
    </row>
    <row r="22" ht="8.25" customHeight="1"/>
    <row r="23" spans="1:7" ht="15" customHeight="1">
      <c r="A23" s="13" t="s">
        <v>107</v>
      </c>
      <c r="B23" s="13"/>
      <c r="C23" s="13"/>
      <c r="D23" s="13"/>
      <c r="G23" s="61">
        <v>1207.96</v>
      </c>
    </row>
    <row r="24" spans="1:7" ht="15" customHeight="1">
      <c r="A24" s="13"/>
      <c r="B24" s="13"/>
      <c r="C24" s="13"/>
      <c r="D24" s="13"/>
      <c r="G24" s="69"/>
    </row>
    <row r="25" ht="14.25" customHeight="1" thickBot="1">
      <c r="G25" s="41">
        <f>SUM(G23:G24)</f>
        <v>1207.96</v>
      </c>
    </row>
    <row r="26" spans="3:6" ht="15" customHeight="1" thickTop="1">
      <c r="C26" s="7"/>
      <c r="D26" s="35"/>
      <c r="E26" s="35"/>
      <c r="F26" s="35"/>
    </row>
    <row r="27" spans="1:7" ht="15" customHeight="1">
      <c r="A27" s="7" t="s">
        <v>70</v>
      </c>
      <c r="B27" s="7"/>
      <c r="C27" s="13"/>
      <c r="D27" s="35"/>
      <c r="E27" s="35"/>
      <c r="F27" s="35"/>
      <c r="G27" s="53"/>
    </row>
    <row r="28" spans="1:7" ht="14.25" customHeight="1" thickBot="1">
      <c r="A28" s="13" t="s">
        <v>81</v>
      </c>
      <c r="B28" s="13"/>
      <c r="C28" s="13"/>
      <c r="D28" s="35"/>
      <c r="E28" s="35"/>
      <c r="F28" s="35"/>
      <c r="G28" s="71">
        <v>0</v>
      </c>
    </row>
    <row r="29" ht="13.5" thickTop="1"/>
    <row r="30" spans="1:3" ht="12.75">
      <c r="A30" s="7" t="s">
        <v>80</v>
      </c>
      <c r="B30" s="7"/>
      <c r="C30" s="7"/>
    </row>
    <row r="31" spans="1:7" ht="25.5">
      <c r="A31" s="52"/>
      <c r="B31" s="52"/>
      <c r="C31" s="52"/>
      <c r="D31" s="48" t="s">
        <v>3</v>
      </c>
      <c r="E31" s="48" t="s">
        <v>4</v>
      </c>
      <c r="F31" s="48" t="s">
        <v>5</v>
      </c>
      <c r="G31" s="48" t="s">
        <v>6</v>
      </c>
    </row>
    <row r="33" spans="1:8" ht="12.75">
      <c r="A33" s="13" t="s">
        <v>66</v>
      </c>
      <c r="B33" s="13"/>
      <c r="C33" s="13"/>
      <c r="E33" s="35"/>
      <c r="F33" s="56">
        <f>G19</f>
        <v>9638.130000000001</v>
      </c>
      <c r="G33" s="35">
        <f>SUM(D32:F33)</f>
        <v>9638.130000000001</v>
      </c>
      <c r="H33" s="9"/>
    </row>
    <row r="34" spans="1:7" ht="15.75" customHeight="1">
      <c r="A34" s="13" t="s">
        <v>67</v>
      </c>
      <c r="B34" s="13"/>
      <c r="C34" s="13"/>
      <c r="D34" s="35">
        <f>'Page 3'!D32</f>
        <v>-2440.7199999999975</v>
      </c>
      <c r="E34" s="35">
        <f>'Page 3'!D33</f>
        <v>20914.07</v>
      </c>
      <c r="F34" s="35">
        <f>'Page 2'!G40-F33</f>
        <v>6200.2199999999975</v>
      </c>
      <c r="G34" s="35">
        <f>SUM(D34:F34)</f>
        <v>24673.57</v>
      </c>
    </row>
    <row r="35" spans="1:7" ht="13.5" customHeight="1">
      <c r="A35" s="13" t="s">
        <v>68</v>
      </c>
      <c r="B35" s="13"/>
      <c r="C35" s="13"/>
      <c r="D35" s="35" t="s">
        <v>81</v>
      </c>
      <c r="E35" s="35"/>
      <c r="F35" s="35"/>
      <c r="G35" s="35">
        <f>SUM(D35:F35)</f>
        <v>0</v>
      </c>
    </row>
    <row r="36" spans="4:7" ht="12.75">
      <c r="D36" s="35"/>
      <c r="E36" s="35"/>
      <c r="F36" s="35"/>
      <c r="G36" s="35"/>
    </row>
    <row r="37" spans="1:8" ht="15.75" customHeight="1">
      <c r="A37" s="7" t="s">
        <v>69</v>
      </c>
      <c r="B37" s="7"/>
      <c r="C37" s="7"/>
      <c r="D37" s="35">
        <f>SUM(D34:D36)</f>
        <v>-2440.7199999999975</v>
      </c>
      <c r="E37" s="35">
        <f>SUM(E34:E36)</f>
        <v>20914.07</v>
      </c>
      <c r="F37" s="35">
        <f>SUM(F33:F36)</f>
        <v>15838.349999999999</v>
      </c>
      <c r="G37" s="35">
        <f>SUM(D37:F37)</f>
        <v>34311.7</v>
      </c>
      <c r="H37" s="63" t="s">
        <v>81</v>
      </c>
    </row>
    <row r="38" spans="4:7" ht="12.75">
      <c r="D38" s="35"/>
      <c r="E38" s="35"/>
      <c r="F38" s="35"/>
      <c r="G38" s="35"/>
    </row>
    <row r="39" spans="4:7" ht="12.75">
      <c r="D39" s="34"/>
      <c r="E39" s="34"/>
      <c r="F39" s="34"/>
      <c r="G39" s="34"/>
    </row>
    <row r="40" spans="6:7" ht="9.75" customHeight="1">
      <c r="F40" s="34"/>
      <c r="G40" s="34"/>
    </row>
    <row r="41" spans="1:7" ht="12.75">
      <c r="A41" s="13"/>
      <c r="B41" s="13"/>
      <c r="C41" s="13"/>
      <c r="D41" s="34"/>
      <c r="E41" s="34"/>
      <c r="F41" s="34"/>
      <c r="G41" s="34"/>
    </row>
    <row r="42" spans="1:7" ht="10.5" customHeight="1">
      <c r="A42" s="13" t="s">
        <v>71</v>
      </c>
      <c r="B42" s="13"/>
      <c r="C42" s="13"/>
      <c r="D42" s="34"/>
      <c r="E42" s="34"/>
      <c r="F42" s="34"/>
      <c r="G42" s="34"/>
    </row>
    <row r="43" spans="1:7" ht="12.75">
      <c r="A43" s="13" t="s">
        <v>72</v>
      </c>
      <c r="B43" s="13"/>
      <c r="C43" s="13"/>
      <c r="D43" s="34"/>
      <c r="E43" s="34"/>
      <c r="F43" s="34"/>
      <c r="G43" s="34"/>
    </row>
    <row r="44" spans="1:7" ht="12.75">
      <c r="A44" s="13" t="s">
        <v>73</v>
      </c>
      <c r="B44" s="13"/>
      <c r="C44" s="13"/>
      <c r="D44" s="34"/>
      <c r="E44" s="34"/>
      <c r="F44" s="34"/>
      <c r="G44" s="34"/>
    </row>
    <row r="45" spans="1:7" ht="12.75">
      <c r="A45" s="13" t="s">
        <v>74</v>
      </c>
      <c r="B45" s="13"/>
      <c r="C45" s="13"/>
      <c r="D45" s="34"/>
      <c r="E45" s="34"/>
      <c r="F45" s="34"/>
      <c r="G45" s="34"/>
    </row>
    <row r="46" spans="1:7" ht="12.75">
      <c r="A46" s="13" t="s">
        <v>73</v>
      </c>
      <c r="B46" s="13"/>
      <c r="C46" s="13"/>
      <c r="D46" s="34"/>
      <c r="E46" s="34"/>
      <c r="F46" s="34"/>
      <c r="G46" s="34"/>
    </row>
    <row r="47" spans="4:7" ht="12.75">
      <c r="D47" s="34"/>
      <c r="E47" s="34"/>
      <c r="F47" s="34"/>
      <c r="G47" s="34"/>
    </row>
    <row r="48" spans="1:7" ht="12.75">
      <c r="A48" s="7"/>
      <c r="B48" s="7"/>
      <c r="C48" s="7"/>
      <c r="D48" s="34"/>
      <c r="E48" s="34"/>
      <c r="F48" s="34"/>
      <c r="G48" s="34"/>
    </row>
    <row r="49" spans="1:10" ht="12.75">
      <c r="A49" s="64" t="s">
        <v>75</v>
      </c>
      <c r="D49" s="34"/>
      <c r="E49" s="34"/>
      <c r="F49" s="34"/>
      <c r="G49" s="34"/>
      <c r="H49" s="64"/>
      <c r="I49" s="64"/>
      <c r="J49" s="64"/>
    </row>
    <row r="50" spans="1:7" ht="12.75">
      <c r="A50" s="13"/>
      <c r="D50" s="34"/>
      <c r="E50" s="34"/>
      <c r="F50" s="34"/>
      <c r="G50" s="35"/>
    </row>
    <row r="52" spans="2:7" ht="12.75">
      <c r="B52" s="64"/>
      <c r="C52" s="64"/>
      <c r="D52" s="64"/>
      <c r="E52" s="64"/>
      <c r="F52" s="64"/>
      <c r="G52" s="64"/>
    </row>
  </sheetData>
  <sheetProtection/>
  <printOptions/>
  <pageMargins left="0.3937007874015748" right="0.35433070866141736" top="0.4724409448818898" bottom="0.2755905511811024" header="0.31496062992125984" footer="0.196850393700787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Church accounts for 1998</dc:title>
  <dc:subject>Spreasheet of 1998 Church Accounts</dc:subject>
  <dc:creator>John Westbury</dc:creator>
  <cp:keywords/>
  <dc:description/>
  <cp:lastModifiedBy>St Leonards</cp:lastModifiedBy>
  <cp:lastPrinted>2022-02-09T11:19:43Z</cp:lastPrinted>
  <dcterms:created xsi:type="dcterms:W3CDTF">1999-04-10T15:23:26Z</dcterms:created>
  <dcterms:modified xsi:type="dcterms:W3CDTF">2022-04-14T11:25:29Z</dcterms:modified>
  <cp:category/>
  <cp:version/>
  <cp:contentType/>
  <cp:contentStatus/>
</cp:coreProperties>
</file>